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2500" windowHeight="7420"/>
  </bookViews>
  <sheets>
    <sheet name="Лист2 (3)" sheetId="5" r:id="rId1"/>
    <sheet name="Лист2 (4)" sheetId="6" r:id="rId2"/>
    <sheet name="Лист2 (5)" sheetId="7" r:id="rId3"/>
  </sheets>
  <calcPr calcId="152511"/>
</workbook>
</file>

<file path=xl/calcChain.xml><?xml version="1.0" encoding="utf-8"?>
<calcChain xmlns="http://schemas.openxmlformats.org/spreadsheetml/2006/main">
  <c r="H89" i="5" l="1"/>
  <c r="H50" i="5"/>
  <c r="H29" i="5"/>
  <c r="H30" i="5"/>
  <c r="H21" i="5"/>
  <c r="H20" i="5"/>
  <c r="H19" i="5"/>
  <c r="H16" i="5"/>
  <c r="H70" i="5" l="1"/>
  <c r="H71" i="5"/>
  <c r="H85" i="5" l="1"/>
  <c r="H86" i="5"/>
  <c r="H84" i="5"/>
  <c r="H77" i="5"/>
  <c r="H78" i="5"/>
  <c r="H79" i="5"/>
  <c r="H80" i="5"/>
  <c r="H76" i="5"/>
  <c r="H68" i="5"/>
  <c r="H66" i="5"/>
  <c r="H73" i="5" s="1"/>
  <c r="H87" i="5" l="1"/>
  <c r="H88" i="5" s="1"/>
  <c r="H81" i="5"/>
  <c r="H61" i="5"/>
  <c r="H62" i="5"/>
  <c r="H60" i="5"/>
  <c r="H56" i="5"/>
  <c r="H48" i="5"/>
  <c r="H49" i="5"/>
  <c r="H51" i="5"/>
  <c r="H52" i="5"/>
  <c r="H53" i="5"/>
  <c r="H47" i="5"/>
  <c r="H63" i="5" l="1"/>
  <c r="H54" i="5"/>
  <c r="H57" i="5"/>
  <c r="H42" i="5"/>
  <c r="H41" i="5"/>
  <c r="H36" i="5"/>
  <c r="H37" i="5"/>
  <c r="H35" i="5"/>
  <c r="H12" i="5"/>
  <c r="H13" i="5"/>
  <c r="H14" i="5"/>
  <c r="H15" i="5"/>
  <c r="H17" i="5"/>
  <c r="H18" i="5"/>
  <c r="H25" i="5"/>
  <c r="H26" i="5"/>
  <c r="H27" i="5"/>
  <c r="H28" i="5"/>
  <c r="H24" i="5"/>
  <c r="H11" i="5"/>
  <c r="H8" i="5"/>
  <c r="H9" i="5" s="1"/>
  <c r="H31" i="5" l="1"/>
  <c r="H32" i="5" s="1"/>
  <c r="H44" i="5"/>
  <c r="H38" i="5"/>
  <c r="H90" i="5" l="1"/>
</calcChain>
</file>

<file path=xl/sharedStrings.xml><?xml version="1.0" encoding="utf-8"?>
<sst xmlns="http://schemas.openxmlformats.org/spreadsheetml/2006/main" count="322" uniqueCount="199">
  <si>
    <t>№</t>
  </si>
  <si>
    <t>1.</t>
  </si>
  <si>
    <t>2.</t>
  </si>
  <si>
    <t>3.</t>
  </si>
  <si>
    <t>4.</t>
  </si>
  <si>
    <t>1.1.</t>
  </si>
  <si>
    <t>1.2.</t>
  </si>
  <si>
    <t>2.1.</t>
  </si>
  <si>
    <t>2.2.</t>
  </si>
  <si>
    <t>Кількість</t>
  </si>
  <si>
    <t>Вартість грн.</t>
  </si>
  <si>
    <t>3.1.</t>
  </si>
  <si>
    <t>3.2.</t>
  </si>
  <si>
    <t>Сума грн.</t>
  </si>
  <si>
    <t>4.1.</t>
  </si>
  <si>
    <t>4.2.</t>
  </si>
  <si>
    <t>Примітка</t>
  </si>
  <si>
    <t>Розрахунки до кошторису складені з урахуванням існуючих розцінок, за що відповідальність несе «Виконавець».</t>
  </si>
  <si>
    <t>«Замовник»</t>
  </si>
  <si>
    <t>«Виконавець»</t>
  </si>
  <si>
    <t>Директор  Департаменту культури                 Д. Попова</t>
  </si>
  <si>
    <t>Директор</t>
  </si>
  <si>
    <t xml:space="preserve">Головний бухгалтер </t>
  </si>
  <si>
    <t xml:space="preserve">Назва розділу </t>
  </si>
  <si>
    <t>Додаток до договору</t>
  </si>
  <si>
    <t>від «___» _______ 2018 р.</t>
  </si>
  <si>
    <t>КОШТОРИС</t>
  </si>
  <si>
    <t>ДК 021:2015 (CPV) :_____________________________________________________________________________________________________</t>
  </si>
  <si>
    <t>№ ______</t>
  </si>
  <si>
    <t>Назва заходу__________________________________________________________________________________________________________</t>
  </si>
  <si>
    <t xml:space="preserve">закупівлі </t>
  </si>
  <si>
    <t>ВИКОНАВЧИЙ КОШТОРИС</t>
  </si>
  <si>
    <t>Сума витрат згідно кошторису грн.</t>
  </si>
  <si>
    <t>Фактичні витрати грн.</t>
  </si>
  <si>
    <t>УТОЧНЮЧИЙ  КОШТОРИС</t>
  </si>
  <si>
    <t>Сума витрат згідно уточнюючого кошторису грн.</t>
  </si>
  <si>
    <t>Різниця  грн.</t>
  </si>
  <si>
    <t>Технічні та інші параметри</t>
  </si>
  <si>
    <t>Найменування послуги</t>
  </si>
  <si>
    <t>Одиниці виміру</t>
  </si>
  <si>
    <t>В т.ч. ПДВ або без ПДВ</t>
  </si>
  <si>
    <t>В т.ч. ПДВ без ПДВ</t>
  </si>
  <si>
    <t>Разом у т.ч. ПДВ без ПДВ</t>
  </si>
  <si>
    <t>Всього: …… грн.. (………. грн.. …. коп..) в т.ч. ПДВ ( або без ПДВ)  ……… грн..</t>
  </si>
  <si>
    <t>Разом у т.ч. ПДВ або без ПДВ</t>
  </si>
  <si>
    <t>Всього: …… грн.. (………. грн.. …. коп..) в т.ч. ПДВ  (або без ПДВ)  ……… грн..</t>
  </si>
  <si>
    <t>Разом без ПДВ</t>
  </si>
  <si>
    <t>Всього без ПДВ</t>
  </si>
  <si>
    <t xml:space="preserve"> Всього без ПДВ</t>
  </si>
  <si>
    <t>Голова оргкомітету</t>
  </si>
  <si>
    <t xml:space="preserve">Керівник адміністративної групи </t>
  </si>
  <si>
    <t>Помічник керівника адміністративної групи</t>
  </si>
  <si>
    <t xml:space="preserve">Головний режисер </t>
  </si>
  <si>
    <t>Помічник головного режисера</t>
  </si>
  <si>
    <t xml:space="preserve">Головний балетмейстер </t>
  </si>
  <si>
    <t>Помічник головного балетмейстера</t>
  </si>
  <si>
    <t xml:space="preserve">Координатор </t>
  </si>
  <si>
    <t>Куратор закордонних колективів</t>
  </si>
  <si>
    <t>Куратор українських колективів</t>
  </si>
  <si>
    <t xml:space="preserve">Перекладач </t>
  </si>
  <si>
    <t>Ведучий</t>
  </si>
  <si>
    <t xml:space="preserve">Голова журі </t>
  </si>
  <si>
    <t xml:space="preserve">Члени журі </t>
  </si>
  <si>
    <t>Дні</t>
  </si>
  <si>
    <t>Особи</t>
  </si>
  <si>
    <t>на період підготовки та проведення фестивалю</t>
  </si>
  <si>
    <t>ЄСВ 22%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</si>
  <si>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</si>
  <si>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</si>
  <si>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</si>
  <si>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</si>
  <si>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</si>
  <si>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</si>
  <si>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</si>
  <si>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</si>
  <si>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</si>
  <si>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</si>
  <si>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</si>
  <si>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</si>
  <si>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</si>
  <si>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Послуги по харчуванню дітей-учасників фестивалю</t>
  </si>
  <si>
    <t>Сніданок</t>
  </si>
  <si>
    <t>Обід</t>
  </si>
  <si>
    <t>Вечеря</t>
  </si>
  <si>
    <t>2.16.</t>
  </si>
  <si>
    <t>Вартість</t>
  </si>
  <si>
    <t>Період</t>
  </si>
  <si>
    <t>3.3.</t>
  </si>
  <si>
    <t>Підготовчий період до Міжнародного фестивалю дитячо-юнацької творчості «Сонячний каштанчик»</t>
  </si>
  <si>
    <t>5.</t>
  </si>
  <si>
    <t>Послуги з забезпечення водою</t>
  </si>
  <si>
    <t>Забезпечення водою</t>
  </si>
  <si>
    <t>5.1.</t>
  </si>
  <si>
    <t>5.2.</t>
  </si>
  <si>
    <t>6.</t>
  </si>
  <si>
    <t>6.1.</t>
  </si>
  <si>
    <t>7.</t>
  </si>
  <si>
    <t>7.1.</t>
  </si>
  <si>
    <t>7.2.</t>
  </si>
  <si>
    <t>8.</t>
  </si>
  <si>
    <t>8.1.</t>
  </si>
  <si>
    <t>Ноутбук</t>
  </si>
  <si>
    <t xml:space="preserve">Послуги з виготовлення друкованої продукції </t>
  </si>
  <si>
    <t>Диплом</t>
  </si>
  <si>
    <t xml:space="preserve"> 200*300 мм. Картон хромерзац щільність 300 г/м2  друк 4+0+лак
</t>
  </si>
  <si>
    <t xml:space="preserve">Послуги з виготовлення сувенірної продукції </t>
  </si>
  <si>
    <t>14.4.</t>
  </si>
  <si>
    <t>21х30 см  багет СР 1417 матеріал - пластик ширина багету 14 мм висота багету 17 мм</t>
  </si>
  <si>
    <t xml:space="preserve"> на дерев’яній основі формату А-4 з кольоровим нанесенням на металі</t>
  </si>
  <si>
    <t>Рамки для дипломів</t>
  </si>
  <si>
    <t>Дипломи</t>
  </si>
  <si>
    <t xml:space="preserve">Вартість </t>
  </si>
  <si>
    <t>Місяць</t>
  </si>
  <si>
    <t>Послуги з розміщення та розповсюдження інформаційного продукту</t>
  </si>
  <si>
    <t>22.</t>
  </si>
  <si>
    <t xml:space="preserve">Кубок </t>
  </si>
  <si>
    <t>Медалі</t>
  </si>
  <si>
    <t>23.</t>
  </si>
  <si>
    <t>Статуетки</t>
  </si>
  <si>
    <t>22.1.</t>
  </si>
  <si>
    <t>22.2.</t>
  </si>
  <si>
    <t>22.3.</t>
  </si>
  <si>
    <t>22.4.</t>
  </si>
  <si>
    <t>22.5.</t>
  </si>
  <si>
    <t>Придбання нагородної продукції для відбіркового конкурсу</t>
  </si>
  <si>
    <t>23.1.</t>
  </si>
  <si>
    <t>23.2.</t>
  </si>
  <si>
    <t>23.3.</t>
  </si>
  <si>
    <t>нагородні 35 мм, метал</t>
  </si>
  <si>
    <t>нагородні 32 мм, метал</t>
  </si>
  <si>
    <t xml:space="preserve">          «Замовник»</t>
  </si>
  <si>
    <t>________________________</t>
  </si>
  <si>
    <t xml:space="preserve">Придбання нагородної продукції </t>
  </si>
  <si>
    <t>Використання концертної зали, гримерок, послуги адміністративно-технічної групи для проведення репетицій</t>
  </si>
  <si>
    <t>Штуки</t>
  </si>
  <si>
    <t>Послуга</t>
  </si>
  <si>
    <t>23.05.2019 -29.05.2019</t>
  </si>
  <si>
    <t>колективні фестивальні 22 см, дерево</t>
  </si>
  <si>
    <t>Статуетка тематична</t>
  </si>
  <si>
    <t>Статуетка фестивальна</t>
  </si>
  <si>
    <t>для переможців конкурсу, 18см,
пластик та мармурова основа</t>
  </si>
  <si>
    <t>для учасників конкурсу 32 см, пластик та мармурова основа</t>
  </si>
  <si>
    <t xml:space="preserve"> </t>
  </si>
  <si>
    <t>24.</t>
  </si>
  <si>
    <t>Відсоток обов'язкового резерву 20%</t>
  </si>
  <si>
    <t>Назва заходу: Міжнародний фестиваль дитячо-юнацької творчості «Країна Мрій».</t>
  </si>
  <si>
    <t>Послуги по використанню приміщення - телестудії для підтримки технічної реалізації онлайн трансляції</t>
  </si>
  <si>
    <t>Звукорежисер</t>
  </si>
  <si>
    <t xml:space="preserve">Оплата  послуг з нарахуванням  програмно-технічної, режисерсько-постановочної та адміністративної груп, журі та ведучого
</t>
  </si>
  <si>
    <t>Спеціаліст з Yutub каналу</t>
  </si>
  <si>
    <t>Спеціаліст з реклами</t>
  </si>
  <si>
    <t>19.04.2022-29.05.2022</t>
  </si>
  <si>
    <t>19.04.2022-29.04.2022</t>
  </si>
  <si>
    <t>15.04.2022-1.05.2022</t>
  </si>
  <si>
    <t>29.04.2019-1.05.2022</t>
  </si>
  <si>
    <t>Технічний адміністратор программного забезпечення прямого ефіру OBS studio</t>
  </si>
  <si>
    <t>2.17.</t>
  </si>
  <si>
    <t>2.18.</t>
  </si>
  <si>
    <t>2.19.</t>
  </si>
  <si>
    <t>Негазована вода в пластиковій тарі 19 л (бутулірована), помпа</t>
  </si>
  <si>
    <t>однарозові стаканчики 1000 шт</t>
  </si>
  <si>
    <t>5.3.</t>
  </si>
  <si>
    <t>5.4.</t>
  </si>
  <si>
    <t>5.5.</t>
  </si>
  <si>
    <t>5.6.</t>
  </si>
  <si>
    <t>Програмне забезпечення з АПІ</t>
  </si>
  <si>
    <t xml:space="preserve">Технічне забезпечення та обладнання щодо забезпечення  онлайн трансляції
</t>
  </si>
  <si>
    <t>Програмне забезпечення OBS studio</t>
  </si>
  <si>
    <t>Ноутбук Dell Inspiron G5 5500 (G5500FI58S10D1650TIL-10BL) Black</t>
  </si>
  <si>
    <t>Микрофон конденсаторный Protech Boya BY-M1 (6971008020809)</t>
  </si>
  <si>
    <t>Мікрофон</t>
  </si>
  <si>
    <t>Навушкники</t>
  </si>
  <si>
    <t>Беспроводные наушники сенсорные TWS i100 tws Double V 5.0 EDR Bluetooth Plus Pop-up Class LUX Stereo Bass NEW с поддержкой беспроводной зарядки White (0052BS)</t>
  </si>
  <si>
    <t>Інші витрати щодо обладнання</t>
  </si>
  <si>
    <t>Закладено на витрати що не враховні бюджетом під час складання</t>
  </si>
  <si>
    <t>5.7.</t>
  </si>
  <si>
    <t>Миша для ПК</t>
  </si>
  <si>
    <t>Logitech M185 Wireless Grey (910-002238/910-002235)</t>
  </si>
  <si>
    <t>М’яка іграшка «Країна Мрій»</t>
  </si>
  <si>
    <t>розробка дизайну за замовлення пошиву для дитячих колективів від 3 до 7 років</t>
  </si>
  <si>
    <t>fasebook, instagramm, youtube</t>
  </si>
  <si>
    <t>Розміщення афіш на сайті festportal</t>
  </si>
  <si>
    <t>Сторення власної сторінки в Інтернет</t>
  </si>
  <si>
    <t>Замовлення інформаційних медіа реклам</t>
  </si>
  <si>
    <t>8.2.</t>
  </si>
  <si>
    <t>8.3.</t>
  </si>
  <si>
    <t>8.4.</t>
  </si>
  <si>
    <t>8.5.</t>
  </si>
  <si>
    <t>Спеціаліст по чат ботам</t>
  </si>
  <si>
    <t>Розміщення реклами на месенджерах</t>
  </si>
  <si>
    <t>Vaber, Telegramm</t>
  </si>
  <si>
    <t xml:space="preserve">Кубок  для конкурсу переможця, 70 см, основа дерево,   пластик  </t>
  </si>
  <si>
    <t xml:space="preserve">для переможців конкурсів 30 см,  дерево </t>
  </si>
  <si>
    <t>для учасників конкурсу  20 см, дерево</t>
  </si>
  <si>
    <t xml:space="preserve">Країна Мрій, покупка домену </t>
  </si>
  <si>
    <t>Розміщення медіа реклами в соціальних мережах</t>
  </si>
  <si>
    <t xml:space="preserve">Всього: Один мільйон дев'ятсот п'ятдесят дві тисячі тристо двадцять дев'ять  грн., 00 коп. (1952329,00 грн.00 коп.) без ПДВ.         </t>
  </si>
  <si>
    <t>Гідерінська Катерина Вікторівна</t>
  </si>
  <si>
    <t>Розрахунки до кошторису складені з урахуванням існуючих розцінок, за що відповідальність несе "Замовник"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</si>
</sst>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6" fillId="0" borderId="0" xfId="0" applyFont="1" applyAlignment="1">
      <alignment vertical="center" wrapText="1"/>
    </xf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9" xfId="0" applyBorder="1"/>
    <xf numFmtId="0" fontId="0" fillId="0" borderId="10" xfId="0" applyBorder="1" applyAlignment="1"/>
    <xf numFmtId="0" fontId="0" fillId="0" borderId="4" xfId="0" applyBorder="1" applyAlignment="1"/>
    <xf numFmtId="0" fontId="0" fillId="0" borderId="12" xfId="0" applyBorder="1"/>
    <xf numFmtId="0" fontId="0" fillId="0" borderId="13" xfId="0" applyBorder="1"/>
    <xf numFmtId="0" fontId="0" fillId="0" borderId="7" xfId="0" applyBorder="1"/>
    <xf numFmtId="0" fontId="0" fillId="0" borderId="14" xfId="0" applyBorder="1"/>
    <xf numFmtId="0" fontId="0" fillId="0" borderId="1" xfId="0" applyBorder="1"/>
    <xf numFmtId="0" fontId="0" fillId="0" borderId="2" xfId="0" applyBorder="1"/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right"/>
    </xf>
    <xf numFmtId="0" fontId="0" fillId="0" borderId="18" xfId="0" applyBorder="1" applyAlignment="1">
      <alignment horizontal="right"/>
    </xf>
    <xf numFmtId="2" fontId="0" fillId="0" borderId="17" xfId="0" applyNumberFormat="1" applyBorder="1" applyAlignment="1">
      <alignment horizontal="right"/>
    </xf>
    <xf numFmtId="0" fontId="0" fillId="0" borderId="19" xfId="0" applyBorder="1"/>
    <xf numFmtId="0" fontId="0" fillId="0" borderId="20" xfId="0" applyBorder="1"/>
    <xf numFmtId="0" fontId="6" fillId="0" borderId="0" xfId="0" applyFont="1" applyAlignment="1">
      <alignment vertical="center"/>
    </xf>
    <xf numFmtId="0" fontId="0" fillId="0" borderId="8" xfId="0" applyBorder="1"/>
    <xf numFmtId="0" fontId="8" fillId="0" borderId="10" xfId="0" applyFont="1" applyBorder="1" applyAlignment="1"/>
    <xf numFmtId="0" fontId="8" fillId="0" borderId="8" xfId="0" applyFont="1" applyBorder="1" applyAlignment="1"/>
    <xf numFmtId="0" fontId="8" fillId="0" borderId="2" xfId="0" applyFont="1" applyBorder="1" applyAlignment="1"/>
    <xf numFmtId="0" fontId="5" fillId="0" borderId="0" xfId="0" applyFont="1" applyAlignment="1">
      <alignment horizontal="center"/>
    </xf>
    <xf numFmtId="0" fontId="0" fillId="0" borderId="0" xfId="0" applyFont="1"/>
    <xf numFmtId="0" fontId="9" fillId="0" borderId="0" xfId="0" applyFont="1" applyAlignment="1">
      <alignment vertical="center"/>
    </xf>
    <xf numFmtId="0" fontId="7" fillId="0" borderId="1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8" fillId="0" borderId="4" xfId="0" applyFont="1" applyBorder="1" applyAlignment="1"/>
    <xf numFmtId="2" fontId="0" fillId="0" borderId="11" xfId="0" applyNumberFormat="1" applyBorder="1" applyAlignment="1">
      <alignment horizontal="right"/>
    </xf>
    <xf numFmtId="0" fontId="0" fillId="0" borderId="11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0" fillId="0" borderId="21" xfId="0" applyBorder="1"/>
    <xf numFmtId="0" fontId="0" fillId="0" borderId="22" xfId="0" applyBorder="1"/>
    <xf numFmtId="0" fontId="7" fillId="0" borderId="2" xfId="0" applyFont="1" applyBorder="1" applyAlignment="1">
      <alignment horizontal="center" vertical="top" wrapText="1"/>
    </xf>
    <xf numFmtId="0" fontId="6" fillId="0" borderId="0" xfId="0" applyFont="1" applyAlignment="1">
      <alignment vertical="top"/>
    </xf>
    <xf numFmtId="0" fontId="0" fillId="0" borderId="0" xfId="0" applyAlignment="1">
      <alignment vertical="top"/>
    </xf>
    <xf numFmtId="0" fontId="5" fillId="0" borderId="0" xfId="0" applyFont="1" applyAlignment="1">
      <alignment vertical="top"/>
    </xf>
    <xf numFmtId="0" fontId="0" fillId="0" borderId="6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Alignment="1">
      <alignment wrapText="1"/>
    </xf>
    <xf numFmtId="0" fontId="5" fillId="0" borderId="0" xfId="0" applyFont="1" applyAlignment="1">
      <alignment horizontal="center" wrapText="1"/>
    </xf>
    <xf numFmtId="0" fontId="0" fillId="0" borderId="1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Font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Alignment="1"/>
    <xf numFmtId="0" fontId="5" fillId="0" borderId="0" xfId="0" applyFont="1" applyAlignment="1">
      <alignment horizontal="center"/>
    </xf>
    <xf numFmtId="0" fontId="7" fillId="0" borderId="23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23" xfId="0" applyBorder="1" applyAlignment="1">
      <alignment horizontal="center" vertical="top"/>
    </xf>
    <xf numFmtId="0" fontId="0" fillId="0" borderId="23" xfId="0" applyBorder="1" applyAlignment="1">
      <alignment horizontal="center" vertical="top" wrapText="1"/>
    </xf>
    <xf numFmtId="2" fontId="0" fillId="0" borderId="23" xfId="0" applyNumberFormat="1" applyBorder="1" applyAlignment="1">
      <alignment horizontal="center" vertical="top"/>
    </xf>
    <xf numFmtId="2" fontId="0" fillId="0" borderId="23" xfId="0" applyNumberFormat="1" applyBorder="1" applyAlignment="1">
      <alignment horizontal="center" vertical="center"/>
    </xf>
    <xf numFmtId="0" fontId="10" fillId="0" borderId="23" xfId="0" applyFont="1" applyBorder="1" applyAlignment="1">
      <alignment horizontal="left" vertical="top"/>
    </xf>
    <xf numFmtId="0" fontId="7" fillId="0" borderId="23" xfId="0" applyFont="1" applyBorder="1" applyAlignment="1"/>
    <xf numFmtId="0" fontId="5" fillId="0" borderId="23" xfId="0" applyFont="1" applyBorder="1" applyAlignment="1"/>
    <xf numFmtId="0" fontId="5" fillId="0" borderId="23" xfId="0" applyFont="1" applyBorder="1" applyAlignment="1">
      <alignment horizontal="center"/>
    </xf>
    <xf numFmtId="14" fontId="0" fillId="0" borderId="23" xfId="0" applyNumberFormat="1" applyBorder="1" applyAlignment="1">
      <alignment vertical="top"/>
    </xf>
    <xf numFmtId="0" fontId="5" fillId="0" borderId="23" xfId="0" applyFont="1" applyBorder="1" applyAlignment="1">
      <alignment horizontal="center" vertical="top"/>
    </xf>
    <xf numFmtId="0" fontId="4" fillId="0" borderId="23" xfId="0" applyFont="1" applyBorder="1" applyAlignment="1">
      <alignment horizontal="center" vertical="top"/>
    </xf>
    <xf numFmtId="2" fontId="4" fillId="0" borderId="23" xfId="0" applyNumberFormat="1" applyFont="1" applyBorder="1" applyAlignment="1">
      <alignment horizontal="center" vertical="top"/>
    </xf>
    <xf numFmtId="0" fontId="0" fillId="0" borderId="23" xfId="0" applyBorder="1" applyAlignment="1">
      <alignment horizontal="center"/>
    </xf>
    <xf numFmtId="2" fontId="5" fillId="0" borderId="23" xfId="0" applyNumberFormat="1" applyFont="1" applyBorder="1" applyAlignment="1">
      <alignment horizontal="center" vertical="top"/>
    </xf>
    <xf numFmtId="2" fontId="7" fillId="0" borderId="23" xfId="0" applyNumberFormat="1" applyFont="1" applyBorder="1" applyAlignment="1">
      <alignment horizontal="center" vertical="top"/>
    </xf>
    <xf numFmtId="2" fontId="3" fillId="0" borderId="23" xfId="0" applyNumberFormat="1" applyFont="1" applyBorder="1" applyAlignment="1">
      <alignment horizontal="center" vertical="top"/>
    </xf>
    <xf numFmtId="0" fontId="3" fillId="0" borderId="23" xfId="0" applyFont="1" applyBorder="1" applyAlignment="1">
      <alignment horizontal="center" vertical="top"/>
    </xf>
    <xf numFmtId="2" fontId="5" fillId="2" borderId="23" xfId="0" applyNumberFormat="1" applyFont="1" applyFill="1" applyBorder="1" applyAlignment="1">
      <alignment horizontal="center" vertical="top"/>
    </xf>
    <xf numFmtId="0" fontId="0" fillId="0" borderId="23" xfId="0" applyNumberFormat="1" applyBorder="1" applyAlignment="1">
      <alignment horizontal="center" vertical="top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23" xfId="0" applyFont="1" applyBorder="1" applyAlignment="1">
      <alignment horizontal="center" wrapText="1"/>
    </xf>
    <xf numFmtId="0" fontId="5" fillId="0" borderId="23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11" fillId="0" borderId="23" xfId="0" applyFont="1" applyBorder="1" applyAlignment="1">
      <alignment vertical="top" wrapText="1"/>
    </xf>
    <xf numFmtId="0" fontId="0" fillId="0" borderId="23" xfId="0" applyBorder="1" applyAlignment="1">
      <alignment vertical="top"/>
    </xf>
    <xf numFmtId="0" fontId="0" fillId="0" borderId="23" xfId="0" applyBorder="1" applyAlignment="1"/>
    <xf numFmtId="0" fontId="4" fillId="0" borderId="23" xfId="0" applyFont="1" applyBorder="1" applyAlignment="1">
      <alignment vertical="top"/>
    </xf>
    <xf numFmtId="0" fontId="0" fillId="0" borderId="23" xfId="0" applyBorder="1" applyAlignment="1">
      <alignment vertical="top" wrapText="1"/>
    </xf>
    <xf numFmtId="0" fontId="8" fillId="0" borderId="23" xfId="0" applyFont="1" applyBorder="1" applyAlignment="1">
      <alignment vertical="top"/>
    </xf>
    <xf numFmtId="0" fontId="5" fillId="0" borderId="23" xfId="0" applyFont="1" applyBorder="1" applyAlignment="1">
      <alignment vertical="top"/>
    </xf>
    <xf numFmtId="0" fontId="3" fillId="0" borderId="23" xfId="0" applyFont="1" applyBorder="1" applyAlignment="1">
      <alignment vertical="top"/>
    </xf>
    <xf numFmtId="0" fontId="3" fillId="0" borderId="23" xfId="0" applyFont="1" applyBorder="1" applyAlignment="1">
      <alignment horizontal="center" vertical="top" wrapText="1"/>
    </xf>
    <xf numFmtId="0" fontId="0" fillId="0" borderId="23" xfId="0" applyBorder="1" applyAlignment="1">
      <alignment vertical="top"/>
    </xf>
    <xf numFmtId="0" fontId="0" fillId="0" borderId="23" xfId="0" applyBorder="1" applyAlignment="1">
      <alignment horizontal="center" vertical="top"/>
    </xf>
    <xf numFmtId="0" fontId="2" fillId="0" borderId="23" xfId="0" applyFont="1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3" xfId="0" applyBorder="1" applyAlignment="1">
      <alignment vertical="top" wrapText="1"/>
    </xf>
    <xf numFmtId="0" fontId="0" fillId="0" borderId="23" xfId="0" applyBorder="1" applyAlignment="1">
      <alignment horizontal="center" vertical="top"/>
    </xf>
    <xf numFmtId="0" fontId="0" fillId="0" borderId="23" xfId="0" applyBorder="1" applyAlignment="1"/>
    <xf numFmtId="0" fontId="7" fillId="0" borderId="23" xfId="0" applyFont="1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3" xfId="0" applyBorder="1" applyAlignment="1">
      <alignment horizontal="center" vertical="top"/>
    </xf>
    <xf numFmtId="0" fontId="0" fillId="0" borderId="23" xfId="0" applyBorder="1" applyAlignment="1">
      <alignment vertical="top" wrapText="1"/>
    </xf>
    <xf numFmtId="0" fontId="7" fillId="0" borderId="24" xfId="0" applyFont="1" applyBorder="1" applyAlignment="1">
      <alignment vertical="top"/>
    </xf>
    <xf numFmtId="0" fontId="7" fillId="0" borderId="25" xfId="0" applyFont="1" applyBorder="1" applyAlignment="1">
      <alignment vertical="top"/>
    </xf>
    <xf numFmtId="0" fontId="7" fillId="0" borderId="26" xfId="0" applyFont="1" applyBorder="1" applyAlignment="1">
      <alignment vertical="top"/>
    </xf>
    <xf numFmtId="0" fontId="0" fillId="0" borderId="23" xfId="0" applyBorder="1" applyAlignment="1"/>
    <xf numFmtId="0" fontId="0" fillId="0" borderId="23" xfId="0" applyBorder="1" applyAlignment="1">
      <alignment wrapText="1"/>
    </xf>
    <xf numFmtId="0" fontId="7" fillId="0" borderId="24" xfId="0" applyFont="1" applyBorder="1" applyAlignment="1">
      <alignment vertical="top" wrapText="1"/>
    </xf>
    <xf numFmtId="0" fontId="7" fillId="0" borderId="25" xfId="0" applyFont="1" applyBorder="1" applyAlignment="1">
      <alignment vertical="top" wrapText="1"/>
    </xf>
    <xf numFmtId="0" fontId="7" fillId="0" borderId="26" xfId="0" applyFont="1" applyBorder="1" applyAlignment="1">
      <alignment vertical="top" wrapText="1"/>
    </xf>
    <xf numFmtId="0" fontId="0" fillId="0" borderId="23" xfId="0" applyBorder="1" applyAlignment="1">
      <alignment horizontal="center"/>
    </xf>
    <xf numFmtId="0" fontId="3" fillId="0" borderId="23" xfId="0" applyFont="1" applyBorder="1" applyAlignment="1">
      <alignment vertical="top"/>
    </xf>
    <xf numFmtId="2" fontId="0" fillId="0" borderId="23" xfId="0" applyNumberFormat="1" applyBorder="1" applyAlignment="1">
      <alignment horizontal="center"/>
    </xf>
    <xf numFmtId="0" fontId="7" fillId="0" borderId="5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0" xfId="0" applyAlignment="1">
      <alignment horizontal="left"/>
    </xf>
    <xf numFmtId="0" fontId="0" fillId="0" borderId="0" xfId="0" applyAlignment="1"/>
    <xf numFmtId="0" fontId="3" fillId="0" borderId="23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23" xfId="0" applyFont="1" applyBorder="1" applyAlignment="1">
      <alignment horizontal="left"/>
    </xf>
    <xf numFmtId="0" fontId="7" fillId="0" borderId="0" xfId="0" applyFont="1" applyAlignment="1"/>
    <xf numFmtId="16" fontId="0" fillId="0" borderId="23" xfId="0" applyNumberFormat="1" applyBorder="1" applyAlignment="1">
      <alignment horizontal="center" vertical="top"/>
    </xf>
    <xf numFmtId="0" fontId="0" fillId="0" borderId="23" xfId="0" applyFont="1" applyBorder="1" applyAlignment="1">
      <alignment horizontal="center" vertical="top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1" fillId="0" borderId="23" xfId="0" applyFont="1" applyBorder="1" applyAlignment="1"/>
    <xf numFmtId="0" fontId="1" fillId="0" borderId="23" xfId="0" applyFont="1" applyBorder="1" applyAlignment="1">
      <alignment vertical="top"/>
    </xf>
    <xf numFmtId="0" fontId="1" fillId="0" borderId="23" xfId="0" applyFont="1" applyBorder="1" applyAlignment="1">
      <alignment vertical="top"/>
    </xf>
    <xf numFmtId="0" fontId="1" fillId="0" borderId="23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1" fillId="0" borderId="23" xfId="0" applyFont="1" applyBorder="1" applyAlignment="1">
      <alignment wrapText="1"/>
    </xf>
    <xf numFmtId="0" fontId="1" fillId="0" borderId="23" xfId="0" applyFont="1" applyBorder="1" applyAlignment="1">
      <alignment vertical="top" wrapText="1"/>
    </xf>
    <xf numFmtId="0" fontId="12" fillId="0" borderId="0" xfId="0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96"/>
  <sheetViews>
    <sheetView tabSelected="1" zoomScaleNormal="100" workbookViewId="0">
      <selection activeCell="M101" sqref="M101"/>
    </sheetView>
  </sheetViews>
  <sheetFormatPr defaultRowHeight="14.5" x14ac:dyDescent="0.35"/>
  <cols>
    <col min="1" max="1" width="1.54296875" customWidth="1"/>
    <col min="2" max="2" width="5.90625" style="88" customWidth="1"/>
    <col min="3" max="3" width="35.453125" customWidth="1"/>
    <col min="4" max="4" width="38.6328125" customWidth="1"/>
    <col min="5" max="5" width="10.453125" style="87" customWidth="1"/>
    <col min="6" max="6" width="10.36328125" style="87" customWidth="1"/>
    <col min="7" max="7" width="12" style="67" customWidth="1"/>
    <col min="8" max="8" width="12.08984375" style="67" customWidth="1"/>
    <col min="9" max="9" width="11.36328125" customWidth="1"/>
  </cols>
  <sheetData>
    <row r="2" spans="2:9" x14ac:dyDescent="0.35">
      <c r="B2" s="133" t="s">
        <v>26</v>
      </c>
      <c r="C2" s="133"/>
      <c r="D2" s="133"/>
      <c r="E2" s="133"/>
      <c r="F2" s="133"/>
      <c r="G2" s="133"/>
      <c r="H2" s="133"/>
      <c r="I2" s="133"/>
    </row>
    <row r="3" spans="2:9" x14ac:dyDescent="0.35">
      <c r="B3" s="132"/>
      <c r="C3" s="132"/>
      <c r="D3" s="132"/>
      <c r="E3" s="132"/>
      <c r="F3" s="132"/>
      <c r="G3" s="132"/>
      <c r="H3" s="132"/>
      <c r="I3" s="132"/>
    </row>
    <row r="4" spans="2:9" x14ac:dyDescent="0.35">
      <c r="B4" s="132" t="s">
        <v>145</v>
      </c>
      <c r="C4" s="132"/>
      <c r="D4" s="132"/>
      <c r="E4" s="132"/>
      <c r="F4" s="132"/>
      <c r="G4" s="132"/>
      <c r="H4" s="132"/>
      <c r="I4" s="132"/>
    </row>
    <row r="6" spans="2:9" ht="29" x14ac:dyDescent="0.35">
      <c r="B6" s="66" t="s">
        <v>0</v>
      </c>
      <c r="C6" s="66" t="s">
        <v>38</v>
      </c>
      <c r="D6" s="66" t="s">
        <v>37</v>
      </c>
      <c r="E6" s="65" t="s">
        <v>39</v>
      </c>
      <c r="F6" s="65" t="s">
        <v>9</v>
      </c>
      <c r="G6" s="65" t="s">
        <v>10</v>
      </c>
      <c r="H6" s="66" t="s">
        <v>13</v>
      </c>
      <c r="I6" s="66" t="s">
        <v>16</v>
      </c>
    </row>
    <row r="7" spans="2:9" x14ac:dyDescent="0.35">
      <c r="B7" s="77" t="s">
        <v>1</v>
      </c>
      <c r="C7" s="73" t="s">
        <v>88</v>
      </c>
      <c r="D7" s="74"/>
      <c r="E7" s="92"/>
      <c r="F7" s="92"/>
      <c r="G7" s="75"/>
      <c r="H7" s="80"/>
      <c r="I7" s="97"/>
    </row>
    <row r="8" spans="2:9" ht="65" customHeight="1" x14ac:dyDescent="0.35">
      <c r="B8" s="68" t="s">
        <v>5</v>
      </c>
      <c r="C8" s="99" t="s">
        <v>146</v>
      </c>
      <c r="D8" s="99" t="s">
        <v>133</v>
      </c>
      <c r="E8" s="69"/>
      <c r="F8" s="69">
        <v>1</v>
      </c>
      <c r="G8" s="70">
        <v>50000</v>
      </c>
      <c r="H8" s="70">
        <f>F8*G8</f>
        <v>50000</v>
      </c>
      <c r="I8" s="76"/>
    </row>
    <row r="9" spans="2:9" x14ac:dyDescent="0.35">
      <c r="B9" s="70"/>
      <c r="C9" s="101" t="s">
        <v>47</v>
      </c>
      <c r="D9" s="96"/>
      <c r="E9" s="69"/>
      <c r="F9" s="69"/>
      <c r="G9" s="68"/>
      <c r="H9" s="85">
        <f>SUM(H8)</f>
        <v>50000</v>
      </c>
      <c r="I9" s="96"/>
    </row>
    <row r="10" spans="2:9" ht="15" customHeight="1" x14ac:dyDescent="0.35">
      <c r="B10" s="77" t="s">
        <v>2</v>
      </c>
      <c r="C10" s="120" t="s">
        <v>148</v>
      </c>
      <c r="D10" s="121"/>
      <c r="E10" s="121"/>
      <c r="F10" s="121"/>
      <c r="G10" s="121"/>
      <c r="H10" s="121"/>
      <c r="I10" s="122"/>
    </row>
    <row r="11" spans="2:9" ht="29" x14ac:dyDescent="0.35">
      <c r="B11" s="86" t="s">
        <v>7</v>
      </c>
      <c r="C11" s="99" t="s">
        <v>49</v>
      </c>
      <c r="D11" s="99" t="s">
        <v>65</v>
      </c>
      <c r="E11" s="69"/>
      <c r="F11" s="69">
        <v>1</v>
      </c>
      <c r="G11" s="70">
        <v>45000</v>
      </c>
      <c r="H11" s="70">
        <f>G11*F11</f>
        <v>45000</v>
      </c>
      <c r="I11" s="96"/>
    </row>
    <row r="12" spans="2:9" ht="29" x14ac:dyDescent="0.35">
      <c r="B12" s="68" t="s">
        <v>8</v>
      </c>
      <c r="C12" s="99" t="s">
        <v>50</v>
      </c>
      <c r="D12" s="99" t="s">
        <v>65</v>
      </c>
      <c r="E12" s="69"/>
      <c r="F12" s="69">
        <v>1</v>
      </c>
      <c r="G12" s="70">
        <v>30000</v>
      </c>
      <c r="H12" s="70">
        <f t="shared" ref="H12:H13" si="0">G12*F12</f>
        <v>30000</v>
      </c>
      <c r="I12" s="96"/>
    </row>
    <row r="13" spans="2:9" ht="29" x14ac:dyDescent="0.35">
      <c r="B13" s="68" t="s">
        <v>67</v>
      </c>
      <c r="C13" s="99" t="s">
        <v>51</v>
      </c>
      <c r="D13" s="99" t="s">
        <v>65</v>
      </c>
      <c r="E13" s="69"/>
      <c r="F13" s="69">
        <v>1</v>
      </c>
      <c r="G13" s="70">
        <v>10000</v>
      </c>
      <c r="H13" s="70">
        <f t="shared" si="0"/>
        <v>10000</v>
      </c>
      <c r="I13" s="96"/>
    </row>
    <row r="14" spans="2:9" ht="29" x14ac:dyDescent="0.35">
      <c r="B14" s="68" t="s">
        <v>68</v>
      </c>
      <c r="C14" s="99" t="s">
        <v>52</v>
      </c>
      <c r="D14" s="99" t="s">
        <v>65</v>
      </c>
      <c r="E14" s="69"/>
      <c r="F14" s="69">
        <v>1</v>
      </c>
      <c r="G14" s="70">
        <v>10000</v>
      </c>
      <c r="H14" s="70">
        <f t="shared" ref="H14:H17" si="1">G14*F14</f>
        <v>10000</v>
      </c>
      <c r="I14" s="96"/>
    </row>
    <row r="15" spans="2:9" ht="29" x14ac:dyDescent="0.35">
      <c r="B15" s="68" t="s">
        <v>69</v>
      </c>
      <c r="C15" s="99" t="s">
        <v>53</v>
      </c>
      <c r="D15" s="99" t="s">
        <v>65</v>
      </c>
      <c r="E15" s="69"/>
      <c r="F15" s="69">
        <v>1</v>
      </c>
      <c r="G15" s="70">
        <v>5000</v>
      </c>
      <c r="H15" s="70">
        <f t="shared" si="1"/>
        <v>5000</v>
      </c>
      <c r="I15" s="96"/>
    </row>
    <row r="16" spans="2:9" ht="23.5" customHeight="1" x14ac:dyDescent="0.35">
      <c r="B16" s="136" t="s">
        <v>70</v>
      </c>
      <c r="C16" s="108" t="s">
        <v>147</v>
      </c>
      <c r="D16" s="108" t="s">
        <v>65</v>
      </c>
      <c r="E16" s="69"/>
      <c r="F16" s="69">
        <v>1</v>
      </c>
      <c r="G16" s="70">
        <v>15000</v>
      </c>
      <c r="H16" s="70">
        <f t="shared" si="1"/>
        <v>15000</v>
      </c>
      <c r="I16" s="107"/>
    </row>
    <row r="17" spans="2:9" ht="29" x14ac:dyDescent="0.35">
      <c r="B17" s="68" t="s">
        <v>71</v>
      </c>
      <c r="C17" s="99" t="s">
        <v>54</v>
      </c>
      <c r="D17" s="99" t="s">
        <v>65</v>
      </c>
      <c r="E17" s="69"/>
      <c r="F17" s="69">
        <v>3</v>
      </c>
      <c r="G17" s="70">
        <v>10000</v>
      </c>
      <c r="H17" s="70">
        <f t="shared" si="1"/>
        <v>30000</v>
      </c>
      <c r="I17" s="96"/>
    </row>
    <row r="18" spans="2:9" ht="29" x14ac:dyDescent="0.35">
      <c r="B18" s="68" t="s">
        <v>72</v>
      </c>
      <c r="C18" s="99" t="s">
        <v>55</v>
      </c>
      <c r="D18" s="99" t="s">
        <v>65</v>
      </c>
      <c r="E18" s="69"/>
      <c r="F18" s="69">
        <v>2</v>
      </c>
      <c r="G18" s="70">
        <v>5000</v>
      </c>
      <c r="H18" s="70">
        <f>G18*F18</f>
        <v>10000</v>
      </c>
      <c r="I18" s="107"/>
    </row>
    <row r="19" spans="2:9" ht="31.5" customHeight="1" x14ac:dyDescent="0.35">
      <c r="B19" s="109" t="s">
        <v>73</v>
      </c>
      <c r="C19" s="108" t="s">
        <v>155</v>
      </c>
      <c r="D19" s="108" t="s">
        <v>65</v>
      </c>
      <c r="E19" s="69"/>
      <c r="F19" s="69">
        <v>1</v>
      </c>
      <c r="G19" s="70">
        <v>20000</v>
      </c>
      <c r="H19" s="70">
        <f>G19*F19</f>
        <v>20000</v>
      </c>
      <c r="I19" s="107"/>
    </row>
    <row r="20" spans="2:9" ht="31" customHeight="1" x14ac:dyDescent="0.35">
      <c r="B20" s="109" t="s">
        <v>74</v>
      </c>
      <c r="C20" s="108" t="s">
        <v>149</v>
      </c>
      <c r="D20" s="108" t="s">
        <v>65</v>
      </c>
      <c r="E20" s="69"/>
      <c r="F20" s="69">
        <v>2</v>
      </c>
      <c r="G20" s="70">
        <v>10000</v>
      </c>
      <c r="H20" s="70">
        <f>G20*F20</f>
        <v>20000</v>
      </c>
      <c r="I20" s="107"/>
    </row>
    <row r="21" spans="2:9" ht="28" customHeight="1" x14ac:dyDescent="0.35">
      <c r="B21" s="109" t="s">
        <v>75</v>
      </c>
      <c r="C21" s="108" t="s">
        <v>150</v>
      </c>
      <c r="D21" s="108" t="s">
        <v>65</v>
      </c>
      <c r="E21" s="69"/>
      <c r="F21" s="69">
        <v>1</v>
      </c>
      <c r="G21" s="70">
        <v>15000</v>
      </c>
      <c r="H21" s="70">
        <f>G21*F21</f>
        <v>15000</v>
      </c>
      <c r="I21" s="107"/>
    </row>
    <row r="22" spans="2:9" ht="28" customHeight="1" x14ac:dyDescent="0.35">
      <c r="B22" s="136" t="s">
        <v>76</v>
      </c>
      <c r="C22" s="108" t="s">
        <v>188</v>
      </c>
      <c r="D22" s="108" t="s">
        <v>65</v>
      </c>
      <c r="E22" s="69"/>
      <c r="F22" s="69">
        <v>1</v>
      </c>
      <c r="G22" s="70">
        <v>25000</v>
      </c>
      <c r="H22" s="70">
        <v>25000</v>
      </c>
      <c r="I22" s="107"/>
    </row>
    <row r="23" spans="2:9" ht="13.5" customHeight="1" x14ac:dyDescent="0.35">
      <c r="B23" s="123" t="s">
        <v>76</v>
      </c>
      <c r="C23" s="119" t="s">
        <v>56</v>
      </c>
      <c r="D23" s="66" t="s">
        <v>86</v>
      </c>
      <c r="E23" s="65" t="s">
        <v>63</v>
      </c>
      <c r="F23" s="65" t="s">
        <v>64</v>
      </c>
      <c r="G23" s="66" t="s">
        <v>85</v>
      </c>
      <c r="H23" s="66" t="s">
        <v>13</v>
      </c>
      <c r="I23" s="96"/>
    </row>
    <row r="24" spans="2:9" x14ac:dyDescent="0.35">
      <c r="B24" s="123"/>
      <c r="C24" s="119"/>
      <c r="D24" s="96" t="s">
        <v>151</v>
      </c>
      <c r="E24" s="69">
        <v>10</v>
      </c>
      <c r="F24" s="69">
        <v>10</v>
      </c>
      <c r="G24" s="71">
        <v>500</v>
      </c>
      <c r="H24" s="70">
        <f>E24*F24*G24</f>
        <v>50000</v>
      </c>
      <c r="I24" s="96"/>
    </row>
    <row r="25" spans="2:9" x14ac:dyDescent="0.35">
      <c r="B25" s="68" t="s">
        <v>77</v>
      </c>
      <c r="C25" s="99" t="s">
        <v>57</v>
      </c>
      <c r="D25" s="96" t="s">
        <v>152</v>
      </c>
      <c r="E25" s="69">
        <v>10</v>
      </c>
      <c r="F25" s="69">
        <v>10</v>
      </c>
      <c r="G25" s="71">
        <v>500</v>
      </c>
      <c r="H25" s="70">
        <f t="shared" ref="H25:H30" si="2">E25*F25*G25</f>
        <v>50000</v>
      </c>
      <c r="I25" s="96"/>
    </row>
    <row r="26" spans="2:9" x14ac:dyDescent="0.35">
      <c r="B26" s="68" t="s">
        <v>78</v>
      </c>
      <c r="C26" s="99" t="s">
        <v>58</v>
      </c>
      <c r="D26" s="96" t="s">
        <v>152</v>
      </c>
      <c r="E26" s="69">
        <v>10</v>
      </c>
      <c r="F26" s="69">
        <v>10</v>
      </c>
      <c r="G26" s="71">
        <v>500</v>
      </c>
      <c r="H26" s="70">
        <f t="shared" si="2"/>
        <v>50000</v>
      </c>
      <c r="I26" s="96"/>
    </row>
    <row r="27" spans="2:9" x14ac:dyDescent="0.35">
      <c r="B27" s="68" t="s">
        <v>79</v>
      </c>
      <c r="C27" s="99" t="s">
        <v>59</v>
      </c>
      <c r="D27" s="96" t="s">
        <v>153</v>
      </c>
      <c r="E27" s="69">
        <v>15</v>
      </c>
      <c r="F27" s="69">
        <v>3</v>
      </c>
      <c r="G27" s="71">
        <v>500</v>
      </c>
      <c r="H27" s="70">
        <f t="shared" si="2"/>
        <v>22500</v>
      </c>
      <c r="I27" s="96"/>
    </row>
    <row r="28" spans="2:9" x14ac:dyDescent="0.35">
      <c r="B28" s="68" t="s">
        <v>84</v>
      </c>
      <c r="C28" s="95" t="s">
        <v>60</v>
      </c>
      <c r="D28" s="96" t="s">
        <v>154</v>
      </c>
      <c r="E28" s="69">
        <v>5</v>
      </c>
      <c r="F28" s="69">
        <v>1</v>
      </c>
      <c r="G28" s="71">
        <v>3500</v>
      </c>
      <c r="H28" s="70">
        <f t="shared" si="2"/>
        <v>17500</v>
      </c>
      <c r="I28" s="96"/>
    </row>
    <row r="29" spans="2:9" x14ac:dyDescent="0.35">
      <c r="B29" s="68" t="s">
        <v>156</v>
      </c>
      <c r="C29" s="99" t="s">
        <v>61</v>
      </c>
      <c r="D29" s="96"/>
      <c r="E29" s="137">
        <v>3</v>
      </c>
      <c r="F29" s="69">
        <v>1</v>
      </c>
      <c r="G29" s="71">
        <v>5000</v>
      </c>
      <c r="H29" s="70">
        <f t="shared" si="2"/>
        <v>15000</v>
      </c>
      <c r="I29" s="96"/>
    </row>
    <row r="30" spans="2:9" x14ac:dyDescent="0.35">
      <c r="B30" s="68" t="s">
        <v>157</v>
      </c>
      <c r="C30" s="99" t="s">
        <v>62</v>
      </c>
      <c r="D30" s="96"/>
      <c r="E30" s="137">
        <v>3</v>
      </c>
      <c r="F30" s="69">
        <v>10</v>
      </c>
      <c r="G30" s="71">
        <v>3000</v>
      </c>
      <c r="H30" s="70">
        <f t="shared" si="2"/>
        <v>90000</v>
      </c>
      <c r="I30" s="96"/>
    </row>
    <row r="31" spans="2:9" x14ac:dyDescent="0.35">
      <c r="B31" s="86" t="s">
        <v>158</v>
      </c>
      <c r="C31" s="96" t="s">
        <v>66</v>
      </c>
      <c r="D31" s="96"/>
      <c r="E31" s="69"/>
      <c r="F31" s="69"/>
      <c r="G31" s="68"/>
      <c r="H31" s="70">
        <f>SUM(H24:H30)*0.22</f>
        <v>64900</v>
      </c>
      <c r="I31" s="96"/>
    </row>
    <row r="32" spans="2:9" x14ac:dyDescent="0.35">
      <c r="B32" s="77"/>
      <c r="C32" s="101" t="s">
        <v>48</v>
      </c>
      <c r="D32" s="101"/>
      <c r="E32" s="93"/>
      <c r="F32" s="93"/>
      <c r="G32" s="77"/>
      <c r="H32" s="85">
        <f>SUM(H11:H31)</f>
        <v>594900</v>
      </c>
      <c r="I32" s="101"/>
    </row>
    <row r="33" spans="2:9" x14ac:dyDescent="0.35">
      <c r="B33" s="77" t="s">
        <v>3</v>
      </c>
      <c r="C33" s="115" t="s">
        <v>80</v>
      </c>
      <c r="D33" s="116"/>
      <c r="E33" s="116"/>
      <c r="F33" s="116"/>
      <c r="G33" s="116"/>
      <c r="H33" s="116"/>
      <c r="I33" s="117"/>
    </row>
    <row r="34" spans="2:9" x14ac:dyDescent="0.35">
      <c r="B34" s="125" t="s">
        <v>11</v>
      </c>
      <c r="C34" s="134" t="s">
        <v>81</v>
      </c>
      <c r="D34" s="66" t="s">
        <v>86</v>
      </c>
      <c r="E34" s="66" t="s">
        <v>63</v>
      </c>
      <c r="F34" s="65" t="s">
        <v>64</v>
      </c>
      <c r="G34" s="66" t="s">
        <v>85</v>
      </c>
      <c r="H34" s="66" t="s">
        <v>13</v>
      </c>
      <c r="I34" s="101"/>
    </row>
    <row r="35" spans="2:9" x14ac:dyDescent="0.35">
      <c r="B35" s="123"/>
      <c r="C35" s="118"/>
      <c r="D35" s="96" t="s">
        <v>136</v>
      </c>
      <c r="E35" s="69">
        <v>5</v>
      </c>
      <c r="F35" s="69">
        <v>7</v>
      </c>
      <c r="G35" s="70">
        <v>130</v>
      </c>
      <c r="H35" s="70">
        <f>E35*F35*G35</f>
        <v>4550</v>
      </c>
      <c r="I35" s="96"/>
    </row>
    <row r="36" spans="2:9" x14ac:dyDescent="0.35">
      <c r="B36" s="70" t="s">
        <v>12</v>
      </c>
      <c r="C36" s="72" t="s">
        <v>82</v>
      </c>
      <c r="D36" s="96" t="s">
        <v>136</v>
      </c>
      <c r="E36" s="69">
        <v>5</v>
      </c>
      <c r="F36" s="69">
        <v>7</v>
      </c>
      <c r="G36" s="70">
        <v>160</v>
      </c>
      <c r="H36" s="70">
        <f t="shared" ref="H36:H37" si="3">E36*F36*G36</f>
        <v>5600</v>
      </c>
      <c r="I36" s="96"/>
    </row>
    <row r="37" spans="2:9" x14ac:dyDescent="0.35">
      <c r="B37" s="70" t="s">
        <v>87</v>
      </c>
      <c r="C37" s="72" t="s">
        <v>83</v>
      </c>
      <c r="D37" s="96" t="s">
        <v>136</v>
      </c>
      <c r="E37" s="69">
        <v>5</v>
      </c>
      <c r="F37" s="69">
        <v>7</v>
      </c>
      <c r="G37" s="70">
        <v>145</v>
      </c>
      <c r="H37" s="70">
        <f t="shared" si="3"/>
        <v>5075</v>
      </c>
      <c r="I37" s="96"/>
    </row>
    <row r="38" spans="2:9" x14ac:dyDescent="0.35">
      <c r="B38" s="70"/>
      <c r="C38" s="101" t="s">
        <v>47</v>
      </c>
      <c r="D38" s="96"/>
      <c r="E38" s="69"/>
      <c r="F38" s="69"/>
      <c r="G38" s="68"/>
      <c r="H38" s="85">
        <f>SUM(H35:H37)</f>
        <v>15225</v>
      </c>
      <c r="I38" s="96"/>
    </row>
    <row r="39" spans="2:9" x14ac:dyDescent="0.35">
      <c r="B39" s="81" t="s">
        <v>4</v>
      </c>
      <c r="C39" s="115" t="s">
        <v>90</v>
      </c>
      <c r="D39" s="116"/>
      <c r="E39" s="116"/>
      <c r="F39" s="116"/>
      <c r="G39" s="116"/>
      <c r="H39" s="116"/>
      <c r="I39" s="117"/>
    </row>
    <row r="40" spans="2:9" ht="15.75" customHeight="1" x14ac:dyDescent="0.35">
      <c r="B40" s="125" t="s">
        <v>14</v>
      </c>
      <c r="C40" s="118" t="s">
        <v>91</v>
      </c>
      <c r="D40" s="138" t="s">
        <v>159</v>
      </c>
      <c r="E40" s="66" t="s">
        <v>63</v>
      </c>
      <c r="F40" s="65" t="s">
        <v>134</v>
      </c>
      <c r="G40" s="66" t="s">
        <v>85</v>
      </c>
      <c r="H40" s="66" t="s">
        <v>13</v>
      </c>
      <c r="I40" s="100"/>
    </row>
    <row r="41" spans="2:9" ht="15.75" customHeight="1" x14ac:dyDescent="0.35">
      <c r="B41" s="123"/>
      <c r="C41" s="118"/>
      <c r="D41" s="139"/>
      <c r="E41" s="69">
        <v>3</v>
      </c>
      <c r="F41" s="69">
        <v>3</v>
      </c>
      <c r="G41" s="68">
        <v>92</v>
      </c>
      <c r="H41" s="70">
        <f>E41*F41*G41</f>
        <v>828</v>
      </c>
      <c r="I41" s="96"/>
    </row>
    <row r="42" spans="2:9" ht="13.5" customHeight="1" x14ac:dyDescent="0.35">
      <c r="B42" s="70" t="s">
        <v>15</v>
      </c>
      <c r="C42" s="96" t="s">
        <v>91</v>
      </c>
      <c r="D42" s="110" t="s">
        <v>160</v>
      </c>
      <c r="E42" s="69">
        <v>3</v>
      </c>
      <c r="F42" s="69">
        <v>1</v>
      </c>
      <c r="G42" s="68">
        <v>252</v>
      </c>
      <c r="H42" s="70">
        <f>E42*F42*G42</f>
        <v>756</v>
      </c>
      <c r="I42" s="96"/>
    </row>
    <row r="43" spans="2:9" ht="13.5" customHeight="1" x14ac:dyDescent="0.35">
      <c r="B43" s="70"/>
      <c r="C43" s="107"/>
      <c r="D43" s="110"/>
      <c r="E43" s="69"/>
      <c r="F43" s="69"/>
      <c r="G43" s="109"/>
      <c r="H43" s="70"/>
      <c r="I43" s="107"/>
    </row>
    <row r="44" spans="2:9" x14ac:dyDescent="0.35">
      <c r="B44" s="70"/>
      <c r="C44" s="101" t="s">
        <v>47</v>
      </c>
      <c r="D44" s="96"/>
      <c r="E44" s="69"/>
      <c r="F44" s="69"/>
      <c r="G44" s="68"/>
      <c r="H44" s="85">
        <f>SUM(H41:H42)</f>
        <v>1584</v>
      </c>
      <c r="I44" s="96"/>
    </row>
    <row r="45" spans="2:9" ht="18" customHeight="1" x14ac:dyDescent="0.35">
      <c r="B45" s="77" t="s">
        <v>89</v>
      </c>
      <c r="C45" s="120" t="s">
        <v>166</v>
      </c>
      <c r="D45" s="121"/>
      <c r="E45" s="121"/>
      <c r="F45" s="121"/>
      <c r="G45" s="121"/>
      <c r="H45" s="121"/>
      <c r="I45" s="122"/>
    </row>
    <row r="46" spans="2:9" ht="17.25" customHeight="1" x14ac:dyDescent="0.35">
      <c r="B46" s="123" t="s">
        <v>92</v>
      </c>
      <c r="C46" s="140" t="s">
        <v>167</v>
      </c>
      <c r="D46" s="118"/>
      <c r="E46" s="66"/>
      <c r="F46" s="65" t="s">
        <v>134</v>
      </c>
      <c r="G46" s="66" t="s">
        <v>85</v>
      </c>
      <c r="H46" s="66" t="s">
        <v>13</v>
      </c>
      <c r="I46" s="96"/>
    </row>
    <row r="47" spans="2:9" x14ac:dyDescent="0.35">
      <c r="B47" s="123"/>
      <c r="C47" s="118"/>
      <c r="D47" s="118"/>
      <c r="E47" s="69"/>
      <c r="F47" s="69">
        <v>1</v>
      </c>
      <c r="G47" s="70">
        <v>0</v>
      </c>
      <c r="H47" s="79">
        <f>F47*G47</f>
        <v>0</v>
      </c>
      <c r="I47" s="96"/>
    </row>
    <row r="48" spans="2:9" x14ac:dyDescent="0.35">
      <c r="B48" s="68" t="s">
        <v>93</v>
      </c>
      <c r="C48" s="141" t="s">
        <v>165</v>
      </c>
      <c r="D48" s="96"/>
      <c r="E48" s="69"/>
      <c r="F48" s="69">
        <v>1</v>
      </c>
      <c r="G48" s="70">
        <v>0</v>
      </c>
      <c r="H48" s="79">
        <f t="shared" ref="H48:H53" si="4">F48*G48</f>
        <v>0</v>
      </c>
      <c r="I48" s="96"/>
    </row>
    <row r="49" spans="2:17" ht="29" x14ac:dyDescent="0.35">
      <c r="B49" s="68" t="s">
        <v>161</v>
      </c>
      <c r="C49" s="141" t="s">
        <v>101</v>
      </c>
      <c r="D49" s="108" t="s">
        <v>168</v>
      </c>
      <c r="E49" s="69"/>
      <c r="F49" s="69">
        <v>3</v>
      </c>
      <c r="G49" s="70">
        <v>3000</v>
      </c>
      <c r="H49" s="79">
        <f t="shared" si="4"/>
        <v>9000</v>
      </c>
      <c r="I49" s="96"/>
    </row>
    <row r="50" spans="2:17" ht="29" x14ac:dyDescent="0.35">
      <c r="B50" s="109" t="s">
        <v>162</v>
      </c>
      <c r="C50" s="141" t="s">
        <v>176</v>
      </c>
      <c r="D50" s="108" t="s">
        <v>177</v>
      </c>
      <c r="E50" s="69"/>
      <c r="F50" s="69">
        <v>3</v>
      </c>
      <c r="G50" s="70">
        <v>539</v>
      </c>
      <c r="H50" s="79">
        <f t="shared" si="4"/>
        <v>1617</v>
      </c>
      <c r="I50" s="107"/>
    </row>
    <row r="51" spans="2:17" ht="29" x14ac:dyDescent="0.35">
      <c r="B51" s="68" t="s">
        <v>163</v>
      </c>
      <c r="C51" s="141" t="s">
        <v>170</v>
      </c>
      <c r="D51" s="108" t="s">
        <v>169</v>
      </c>
      <c r="E51" s="69"/>
      <c r="F51" s="69">
        <v>3</v>
      </c>
      <c r="G51" s="70">
        <v>549</v>
      </c>
      <c r="H51" s="79">
        <f t="shared" si="4"/>
        <v>1647</v>
      </c>
      <c r="I51" s="96"/>
    </row>
    <row r="52" spans="2:17" ht="62" customHeight="1" x14ac:dyDescent="0.35">
      <c r="B52" s="86" t="s">
        <v>164</v>
      </c>
      <c r="C52" s="141" t="s">
        <v>171</v>
      </c>
      <c r="D52" s="108" t="s">
        <v>172</v>
      </c>
      <c r="E52" s="69"/>
      <c r="F52" s="69">
        <v>2</v>
      </c>
      <c r="G52" s="70">
        <v>949</v>
      </c>
      <c r="H52" s="79">
        <f t="shared" si="4"/>
        <v>1898</v>
      </c>
      <c r="I52" s="96"/>
    </row>
    <row r="53" spans="2:17" ht="29" x14ac:dyDescent="0.35">
      <c r="B53" s="68" t="s">
        <v>175</v>
      </c>
      <c r="C53" s="141" t="s">
        <v>173</v>
      </c>
      <c r="D53" s="108" t="s">
        <v>174</v>
      </c>
      <c r="E53" s="69"/>
      <c r="F53" s="69">
        <v>1</v>
      </c>
      <c r="G53" s="70">
        <v>10000</v>
      </c>
      <c r="H53" s="79">
        <f t="shared" si="4"/>
        <v>10000</v>
      </c>
      <c r="I53" s="96"/>
    </row>
    <row r="54" spans="2:17" x14ac:dyDescent="0.35">
      <c r="B54" s="68"/>
      <c r="C54" s="101" t="s">
        <v>47</v>
      </c>
      <c r="D54" s="96"/>
      <c r="E54" s="69"/>
      <c r="F54" s="69"/>
      <c r="G54" s="68"/>
      <c r="H54" s="85">
        <f>SUM(H47:H53)</f>
        <v>24162</v>
      </c>
      <c r="I54" s="96"/>
    </row>
    <row r="55" spans="2:17" x14ac:dyDescent="0.35">
      <c r="B55" s="77" t="s">
        <v>94</v>
      </c>
      <c r="C55" s="115" t="s">
        <v>102</v>
      </c>
      <c r="D55" s="116"/>
      <c r="E55" s="116"/>
      <c r="F55" s="116"/>
      <c r="G55" s="116"/>
      <c r="H55" s="116"/>
      <c r="I55" s="117"/>
    </row>
    <row r="56" spans="2:17" ht="30" customHeight="1" x14ac:dyDescent="0.35">
      <c r="B56" s="68" t="s">
        <v>95</v>
      </c>
      <c r="C56" s="98" t="s">
        <v>103</v>
      </c>
      <c r="D56" s="99" t="s">
        <v>104</v>
      </c>
      <c r="E56" s="69"/>
      <c r="F56" s="69">
        <v>1500</v>
      </c>
      <c r="G56" s="70">
        <v>6</v>
      </c>
      <c r="H56" s="79">
        <f t="shared" ref="H56" si="5">F56*G56</f>
        <v>9000</v>
      </c>
      <c r="I56" s="96"/>
      <c r="Q56" t="s">
        <v>142</v>
      </c>
    </row>
    <row r="57" spans="2:17" ht="15" customHeight="1" x14ac:dyDescent="0.35">
      <c r="B57" s="68"/>
      <c r="C57" s="101" t="s">
        <v>47</v>
      </c>
      <c r="D57" s="96"/>
      <c r="E57" s="69"/>
      <c r="F57" s="69"/>
      <c r="G57" s="68"/>
      <c r="H57" s="85">
        <f>SUM(H56:H56)</f>
        <v>9000</v>
      </c>
      <c r="I57" s="96"/>
    </row>
    <row r="58" spans="2:17" x14ac:dyDescent="0.35">
      <c r="B58" s="77" t="s">
        <v>96</v>
      </c>
      <c r="C58" s="115" t="s">
        <v>105</v>
      </c>
      <c r="D58" s="116"/>
      <c r="E58" s="116"/>
      <c r="F58" s="116"/>
      <c r="G58" s="116"/>
      <c r="H58" s="116"/>
      <c r="I58" s="117"/>
      <c r="L58" t="s">
        <v>142</v>
      </c>
    </row>
    <row r="59" spans="2:17" x14ac:dyDescent="0.35">
      <c r="B59" s="143" t="s">
        <v>97</v>
      </c>
      <c r="C59" s="142" t="s">
        <v>109</v>
      </c>
      <c r="D59" s="114" t="s">
        <v>107</v>
      </c>
      <c r="E59" s="113"/>
      <c r="F59" s="65" t="s">
        <v>134</v>
      </c>
      <c r="G59" s="66" t="s">
        <v>111</v>
      </c>
      <c r="H59" s="82" t="s">
        <v>13</v>
      </c>
      <c r="I59" s="96"/>
      <c r="L59" t="s">
        <v>142</v>
      </c>
    </row>
    <row r="60" spans="2:17" x14ac:dyDescent="0.35">
      <c r="B60" s="113"/>
      <c r="C60" s="112"/>
      <c r="D60" s="114"/>
      <c r="E60" s="113"/>
      <c r="F60" s="69">
        <v>150</v>
      </c>
      <c r="G60" s="70">
        <v>45</v>
      </c>
      <c r="H60" s="79">
        <f>F60*G60</f>
        <v>6750</v>
      </c>
      <c r="I60" s="96"/>
    </row>
    <row r="61" spans="2:17" ht="29" x14ac:dyDescent="0.35">
      <c r="B61" s="144" t="s">
        <v>98</v>
      </c>
      <c r="C61" s="98" t="s">
        <v>110</v>
      </c>
      <c r="D61" s="99" t="s">
        <v>108</v>
      </c>
      <c r="E61" s="69"/>
      <c r="F61" s="69">
        <v>30</v>
      </c>
      <c r="G61" s="70">
        <v>264</v>
      </c>
      <c r="H61" s="79">
        <f t="shared" ref="H61:H62" si="6">F61*G61</f>
        <v>7920</v>
      </c>
      <c r="I61" s="96"/>
      <c r="O61" t="s">
        <v>142</v>
      </c>
    </row>
    <row r="62" spans="2:17" ht="29" x14ac:dyDescent="0.35">
      <c r="B62" s="78" t="s">
        <v>106</v>
      </c>
      <c r="C62" s="141" t="s">
        <v>178</v>
      </c>
      <c r="D62" s="108" t="s">
        <v>179</v>
      </c>
      <c r="E62" s="69"/>
      <c r="F62" s="69">
        <v>500</v>
      </c>
      <c r="G62" s="70">
        <v>180</v>
      </c>
      <c r="H62" s="79">
        <f t="shared" si="6"/>
        <v>90000</v>
      </c>
      <c r="I62" s="96"/>
    </row>
    <row r="63" spans="2:17" x14ac:dyDescent="0.35">
      <c r="B63" s="77"/>
      <c r="C63" s="101" t="s">
        <v>47</v>
      </c>
      <c r="D63" s="96"/>
      <c r="E63" s="69"/>
      <c r="F63" s="69"/>
      <c r="G63" s="68"/>
      <c r="H63" s="85">
        <f>SUM(H60:H62)</f>
        <v>104670</v>
      </c>
      <c r="I63" s="96"/>
    </row>
    <row r="64" spans="2:17" x14ac:dyDescent="0.35">
      <c r="B64" s="77" t="s">
        <v>99</v>
      </c>
      <c r="C64" s="115" t="s">
        <v>113</v>
      </c>
      <c r="D64" s="116"/>
      <c r="E64" s="116"/>
      <c r="F64" s="116"/>
      <c r="G64" s="116"/>
      <c r="H64" s="116"/>
      <c r="I64" s="117"/>
    </row>
    <row r="65" spans="2:9" ht="15" customHeight="1" x14ac:dyDescent="0.35">
      <c r="B65" s="113" t="s">
        <v>100</v>
      </c>
      <c r="C65" s="145" t="s">
        <v>195</v>
      </c>
      <c r="D65" s="118" t="s">
        <v>180</v>
      </c>
      <c r="E65" s="65" t="s">
        <v>63</v>
      </c>
      <c r="F65" s="65" t="s">
        <v>134</v>
      </c>
      <c r="G65" s="66" t="s">
        <v>111</v>
      </c>
      <c r="H65" s="82" t="s">
        <v>13</v>
      </c>
      <c r="I65" s="96"/>
    </row>
    <row r="66" spans="2:9" x14ac:dyDescent="0.35">
      <c r="B66" s="113"/>
      <c r="C66" s="114"/>
      <c r="D66" s="118"/>
      <c r="E66" s="69">
        <v>30</v>
      </c>
      <c r="F66" s="69">
        <v>10</v>
      </c>
      <c r="G66" s="70">
        <v>2000</v>
      </c>
      <c r="H66" s="83">
        <f>G66*F66*E66</f>
        <v>600000</v>
      </c>
      <c r="I66" s="96"/>
    </row>
    <row r="67" spans="2:9" x14ac:dyDescent="0.35">
      <c r="B67" s="123" t="s">
        <v>184</v>
      </c>
      <c r="C67" s="146" t="s">
        <v>181</v>
      </c>
      <c r="D67" s="118"/>
      <c r="E67" s="65" t="s">
        <v>112</v>
      </c>
      <c r="F67" s="65" t="s">
        <v>134</v>
      </c>
      <c r="G67" s="66" t="s">
        <v>111</v>
      </c>
      <c r="H67" s="82" t="s">
        <v>13</v>
      </c>
      <c r="I67" s="96"/>
    </row>
    <row r="68" spans="2:9" x14ac:dyDescent="0.35">
      <c r="B68" s="123"/>
      <c r="C68" s="119"/>
      <c r="D68" s="118"/>
      <c r="E68" s="69">
        <v>3</v>
      </c>
      <c r="F68" s="69">
        <v>1</v>
      </c>
      <c r="G68" s="70">
        <v>750</v>
      </c>
      <c r="H68" s="83">
        <f>G68*F68*E68</f>
        <v>2250</v>
      </c>
      <c r="I68" s="96"/>
    </row>
    <row r="69" spans="2:9" x14ac:dyDescent="0.35">
      <c r="B69" s="113" t="s">
        <v>185</v>
      </c>
      <c r="C69" s="145" t="s">
        <v>182</v>
      </c>
      <c r="D69" s="114" t="s">
        <v>194</v>
      </c>
      <c r="E69" s="126"/>
      <c r="F69" s="65" t="s">
        <v>135</v>
      </c>
      <c r="G69" s="66" t="s">
        <v>111</v>
      </c>
      <c r="H69" s="82" t="s">
        <v>13</v>
      </c>
      <c r="I69" s="96"/>
    </row>
    <row r="70" spans="2:9" ht="16.5" customHeight="1" x14ac:dyDescent="0.35">
      <c r="B70" s="113"/>
      <c r="C70" s="114"/>
      <c r="D70" s="119"/>
      <c r="E70" s="127"/>
      <c r="F70" s="69">
        <v>1</v>
      </c>
      <c r="G70" s="70">
        <v>120000</v>
      </c>
      <c r="H70" s="83">
        <f>G70</f>
        <v>120000</v>
      </c>
      <c r="I70" s="96"/>
    </row>
    <row r="71" spans="2:9" ht="29" x14ac:dyDescent="0.35">
      <c r="B71" s="68" t="s">
        <v>186</v>
      </c>
      <c r="C71" s="147" t="s">
        <v>183</v>
      </c>
      <c r="D71" s="99"/>
      <c r="E71" s="69"/>
      <c r="F71" s="69">
        <v>1</v>
      </c>
      <c r="G71" s="70">
        <v>25000</v>
      </c>
      <c r="H71" s="83">
        <f>G71</f>
        <v>25000</v>
      </c>
      <c r="I71" s="96"/>
    </row>
    <row r="72" spans="2:9" x14ac:dyDescent="0.35">
      <c r="B72" s="109" t="s">
        <v>187</v>
      </c>
      <c r="C72" s="147" t="s">
        <v>189</v>
      </c>
      <c r="D72" s="108" t="s">
        <v>190</v>
      </c>
      <c r="E72" s="69"/>
      <c r="F72" s="69">
        <v>2</v>
      </c>
      <c r="G72" s="70">
        <v>30000</v>
      </c>
      <c r="H72" s="83">
        <v>30000</v>
      </c>
      <c r="I72" s="107"/>
    </row>
    <row r="73" spans="2:9" x14ac:dyDescent="0.35">
      <c r="B73" s="68"/>
      <c r="C73" s="101" t="s">
        <v>47</v>
      </c>
      <c r="D73" s="96"/>
      <c r="E73" s="69"/>
      <c r="F73" s="69"/>
      <c r="G73" s="70"/>
      <c r="H73" s="85">
        <f>H66+H68+H70+H71+H72</f>
        <v>777250</v>
      </c>
      <c r="I73" s="96"/>
    </row>
    <row r="74" spans="2:9" x14ac:dyDescent="0.35">
      <c r="B74" s="77" t="s">
        <v>114</v>
      </c>
      <c r="C74" s="115" t="s">
        <v>132</v>
      </c>
      <c r="D74" s="116"/>
      <c r="E74" s="116"/>
      <c r="F74" s="116"/>
      <c r="G74" s="116"/>
      <c r="H74" s="116"/>
      <c r="I74" s="117"/>
    </row>
    <row r="75" spans="2:9" x14ac:dyDescent="0.35">
      <c r="B75" s="131" t="s">
        <v>119</v>
      </c>
      <c r="C75" s="124" t="s">
        <v>115</v>
      </c>
      <c r="D75" s="114" t="s">
        <v>191</v>
      </c>
      <c r="E75" s="113"/>
      <c r="F75" s="65" t="s">
        <v>134</v>
      </c>
      <c r="G75" s="66" t="s">
        <v>111</v>
      </c>
      <c r="H75" s="82" t="s">
        <v>13</v>
      </c>
      <c r="I75" s="96"/>
    </row>
    <row r="76" spans="2:9" ht="15" customHeight="1" x14ac:dyDescent="0.35">
      <c r="B76" s="131"/>
      <c r="C76" s="112"/>
      <c r="D76" s="114"/>
      <c r="E76" s="113"/>
      <c r="F76" s="69">
        <v>1</v>
      </c>
      <c r="G76" s="70">
        <v>7500</v>
      </c>
      <c r="H76" s="83">
        <f>G76*F76</f>
        <v>7500</v>
      </c>
      <c r="I76" s="96"/>
    </row>
    <row r="77" spans="2:9" ht="30" customHeight="1" x14ac:dyDescent="0.35">
      <c r="B77" s="68" t="s">
        <v>120</v>
      </c>
      <c r="C77" s="106" t="s">
        <v>138</v>
      </c>
      <c r="D77" s="147" t="s">
        <v>192</v>
      </c>
      <c r="E77" s="69"/>
      <c r="F77" s="69">
        <v>10</v>
      </c>
      <c r="G77" s="70">
        <v>400</v>
      </c>
      <c r="H77" s="83">
        <f t="shared" ref="H77:H80" si="7">G77*F77</f>
        <v>4000</v>
      </c>
      <c r="I77" s="96"/>
    </row>
    <row r="78" spans="2:9" x14ac:dyDescent="0.35">
      <c r="B78" s="68" t="s">
        <v>121</v>
      </c>
      <c r="C78" s="106" t="s">
        <v>138</v>
      </c>
      <c r="D78" s="99" t="s">
        <v>193</v>
      </c>
      <c r="E78" s="69"/>
      <c r="F78" s="69">
        <v>30</v>
      </c>
      <c r="G78" s="70">
        <v>75</v>
      </c>
      <c r="H78" s="83">
        <f t="shared" si="7"/>
        <v>2250</v>
      </c>
      <c r="I78" s="96"/>
    </row>
    <row r="79" spans="2:9" x14ac:dyDescent="0.35">
      <c r="B79" s="86" t="s">
        <v>122</v>
      </c>
      <c r="C79" s="102" t="s">
        <v>116</v>
      </c>
      <c r="D79" s="96" t="s">
        <v>128</v>
      </c>
      <c r="E79" s="69"/>
      <c r="F79" s="69">
        <v>50</v>
      </c>
      <c r="G79" s="70">
        <v>30</v>
      </c>
      <c r="H79" s="83">
        <f t="shared" si="7"/>
        <v>1500</v>
      </c>
      <c r="I79" s="96"/>
    </row>
    <row r="80" spans="2:9" ht="28.5" customHeight="1" x14ac:dyDescent="0.35">
      <c r="B80" s="68" t="s">
        <v>123</v>
      </c>
      <c r="C80" s="106" t="s">
        <v>139</v>
      </c>
      <c r="D80" s="99" t="s">
        <v>137</v>
      </c>
      <c r="E80" s="69"/>
      <c r="F80" s="69">
        <v>30</v>
      </c>
      <c r="G80" s="70">
        <v>400</v>
      </c>
      <c r="H80" s="83">
        <f t="shared" si="7"/>
        <v>12000</v>
      </c>
      <c r="I80" s="96"/>
    </row>
    <row r="81" spans="2:9" x14ac:dyDescent="0.35">
      <c r="B81" s="68"/>
      <c r="C81" s="101" t="s">
        <v>47</v>
      </c>
      <c r="D81" s="96"/>
      <c r="E81" s="69"/>
      <c r="F81" s="69"/>
      <c r="G81" s="70"/>
      <c r="H81" s="85">
        <f>SUM(H76:H80)</f>
        <v>27250</v>
      </c>
      <c r="I81" s="96"/>
    </row>
    <row r="82" spans="2:9" x14ac:dyDescent="0.35">
      <c r="B82" s="77" t="s">
        <v>117</v>
      </c>
      <c r="C82" s="115" t="s">
        <v>124</v>
      </c>
      <c r="D82" s="116"/>
      <c r="E82" s="116"/>
      <c r="F82" s="116"/>
      <c r="G82" s="116"/>
      <c r="H82" s="116"/>
      <c r="I82" s="117"/>
    </row>
    <row r="83" spans="2:9" x14ac:dyDescent="0.35">
      <c r="B83" s="130" t="s">
        <v>125</v>
      </c>
      <c r="C83" s="124" t="s">
        <v>118</v>
      </c>
      <c r="D83" s="114" t="s">
        <v>140</v>
      </c>
      <c r="E83" s="113"/>
      <c r="F83" s="65" t="s">
        <v>134</v>
      </c>
      <c r="G83" s="66" t="s">
        <v>111</v>
      </c>
      <c r="H83" s="82" t="s">
        <v>13</v>
      </c>
      <c r="I83" s="96"/>
    </row>
    <row r="84" spans="2:9" ht="16.5" customHeight="1" x14ac:dyDescent="0.35">
      <c r="B84" s="130"/>
      <c r="C84" s="112"/>
      <c r="D84" s="112"/>
      <c r="E84" s="113"/>
      <c r="F84" s="69">
        <v>20</v>
      </c>
      <c r="G84" s="70">
        <v>110</v>
      </c>
      <c r="H84" s="83">
        <f>G84*F84</f>
        <v>2200</v>
      </c>
      <c r="I84" s="96"/>
    </row>
    <row r="85" spans="2:9" ht="28.5" customHeight="1" x14ac:dyDescent="0.35">
      <c r="B85" s="103" t="s">
        <v>126</v>
      </c>
      <c r="C85" s="102" t="s">
        <v>118</v>
      </c>
      <c r="D85" s="99" t="s">
        <v>141</v>
      </c>
      <c r="E85" s="69"/>
      <c r="F85" s="69">
        <v>40</v>
      </c>
      <c r="G85" s="70">
        <v>205</v>
      </c>
      <c r="H85" s="83">
        <f>G85*F85</f>
        <v>8200</v>
      </c>
      <c r="I85" s="96"/>
    </row>
    <row r="86" spans="2:9" x14ac:dyDescent="0.35">
      <c r="B86" s="84" t="s">
        <v>127</v>
      </c>
      <c r="C86" s="102" t="s">
        <v>116</v>
      </c>
      <c r="D86" s="96" t="s">
        <v>129</v>
      </c>
      <c r="E86" s="69"/>
      <c r="F86" s="69">
        <v>500</v>
      </c>
      <c r="G86" s="70">
        <v>25</v>
      </c>
      <c r="H86" s="83">
        <f>G86*F86</f>
        <v>12500</v>
      </c>
      <c r="I86" s="96"/>
    </row>
    <row r="87" spans="2:9" x14ac:dyDescent="0.35">
      <c r="B87" s="68"/>
      <c r="C87" s="101" t="s">
        <v>47</v>
      </c>
      <c r="D87" s="96"/>
      <c r="E87" s="69"/>
      <c r="F87" s="69"/>
      <c r="G87" s="68"/>
      <c r="H87" s="85">
        <f>SUM(H84:H86)</f>
        <v>22900</v>
      </c>
      <c r="I87" s="96"/>
    </row>
    <row r="88" spans="2:9" x14ac:dyDescent="0.35">
      <c r="B88" s="105"/>
      <c r="C88" s="101" t="s">
        <v>46</v>
      </c>
      <c r="D88" s="104"/>
      <c r="E88" s="69"/>
      <c r="F88" s="69"/>
      <c r="G88" s="105"/>
      <c r="H88" s="81">
        <f>H87+H81+H73+H63+H57+H54+H44+H38+H32+H9</f>
        <v>1626941</v>
      </c>
      <c r="I88" s="104"/>
    </row>
    <row r="89" spans="2:9" x14ac:dyDescent="0.35">
      <c r="B89" s="66" t="s">
        <v>143</v>
      </c>
      <c r="C89" s="111" t="s">
        <v>144</v>
      </c>
      <c r="D89" s="104"/>
      <c r="E89" s="69"/>
      <c r="F89" s="69"/>
      <c r="G89" s="105"/>
      <c r="H89" s="85">
        <f>ROUND(H88*0.2,0)</f>
        <v>325388</v>
      </c>
      <c r="I89" s="104"/>
    </row>
    <row r="90" spans="2:9" x14ac:dyDescent="0.35">
      <c r="B90" s="105"/>
      <c r="C90" s="101" t="s">
        <v>46</v>
      </c>
      <c r="D90" s="104"/>
      <c r="E90" s="69"/>
      <c r="F90" s="69"/>
      <c r="G90" s="105"/>
      <c r="H90" s="81">
        <f>H88+H89</f>
        <v>1952329</v>
      </c>
      <c r="I90" s="104"/>
    </row>
    <row r="91" spans="2:9" x14ac:dyDescent="0.35">
      <c r="C91" s="148" t="s">
        <v>196</v>
      </c>
      <c r="D91" s="90"/>
      <c r="E91" s="94"/>
      <c r="F91" s="94"/>
      <c r="G91" s="91"/>
      <c r="H91" s="91"/>
    </row>
    <row r="92" spans="2:9" x14ac:dyDescent="0.35">
      <c r="C92" s="148" t="s">
        <v>198</v>
      </c>
      <c r="D92" s="90"/>
      <c r="E92" s="94"/>
      <c r="F92" s="94"/>
      <c r="G92" s="91"/>
      <c r="H92" s="91"/>
    </row>
    <row r="93" spans="2:9" x14ac:dyDescent="0.35">
      <c r="C93" s="89"/>
      <c r="D93" s="90"/>
      <c r="E93" s="94"/>
      <c r="F93" s="94"/>
      <c r="G93" s="91" t="s">
        <v>131</v>
      </c>
      <c r="H93" s="91"/>
    </row>
    <row r="94" spans="2:9" x14ac:dyDescent="0.35">
      <c r="B94" s="88" t="s">
        <v>130</v>
      </c>
      <c r="E94" s="67" t="s">
        <v>19</v>
      </c>
    </row>
    <row r="95" spans="2:9" ht="24.75" customHeight="1" x14ac:dyDescent="0.35">
      <c r="B95" s="129" t="s">
        <v>197</v>
      </c>
      <c r="C95" s="129"/>
      <c r="D95" s="129"/>
      <c r="E95" s="128"/>
      <c r="F95" s="128"/>
      <c r="G95" s="128"/>
      <c r="H95" s="128"/>
      <c r="I95" s="128"/>
    </row>
    <row r="96" spans="2:9" x14ac:dyDescent="0.35">
      <c r="B96" s="129"/>
      <c r="C96" s="129"/>
      <c r="D96" s="129"/>
      <c r="E96" s="128"/>
      <c r="F96" s="128"/>
      <c r="G96" s="128"/>
      <c r="H96" s="128"/>
      <c r="I96" s="128"/>
    </row>
  </sheetData>
  <mergeCells count="46">
    <mergeCell ref="C58:I58"/>
    <mergeCell ref="B4:I4"/>
    <mergeCell ref="B3:I3"/>
    <mergeCell ref="B2:I2"/>
    <mergeCell ref="C10:I10"/>
    <mergeCell ref="C33:I33"/>
    <mergeCell ref="C40:C41"/>
    <mergeCell ref="B40:B41"/>
    <mergeCell ref="C23:C24"/>
    <mergeCell ref="B23:B24"/>
    <mergeCell ref="C34:C35"/>
    <mergeCell ref="B34:B35"/>
    <mergeCell ref="E69:E70"/>
    <mergeCell ref="E95:I96"/>
    <mergeCell ref="B95:D96"/>
    <mergeCell ref="C83:C84"/>
    <mergeCell ref="B83:B84"/>
    <mergeCell ref="D83:D84"/>
    <mergeCell ref="E83:E84"/>
    <mergeCell ref="C74:I74"/>
    <mergeCell ref="C82:I82"/>
    <mergeCell ref="B75:B76"/>
    <mergeCell ref="C75:C76"/>
    <mergeCell ref="D75:D76"/>
    <mergeCell ref="E75:E76"/>
    <mergeCell ref="B69:B70"/>
    <mergeCell ref="C69:C70"/>
    <mergeCell ref="D69:D70"/>
    <mergeCell ref="C64:I64"/>
    <mergeCell ref="D65:D66"/>
    <mergeCell ref="C65:C66"/>
    <mergeCell ref="B65:B66"/>
    <mergeCell ref="C67:C68"/>
    <mergeCell ref="B67:B68"/>
    <mergeCell ref="D67:D68"/>
    <mergeCell ref="C55:I55"/>
    <mergeCell ref="C39:I39"/>
    <mergeCell ref="C45:I45"/>
    <mergeCell ref="B46:B47"/>
    <mergeCell ref="C46:C47"/>
    <mergeCell ref="D46:D47"/>
    <mergeCell ref="D40:D41"/>
    <mergeCell ref="C59:C60"/>
    <mergeCell ref="B59:B60"/>
    <mergeCell ref="D59:D60"/>
    <mergeCell ref="E59:E60"/>
  </mergeCells>
  <printOptions horizontalCentered="1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8"/>
  <sheetViews>
    <sheetView topLeftCell="A10" workbookViewId="0">
      <selection activeCell="B33" sqref="B33"/>
    </sheetView>
  </sheetViews>
  <sheetFormatPr defaultRowHeight="14.5" x14ac:dyDescent="0.35"/>
  <cols>
    <col min="1" max="1" width="5" customWidth="1"/>
    <col min="2" max="2" width="7.54296875" customWidth="1"/>
    <col min="3" max="3" width="29.90625" customWidth="1"/>
    <col min="4" max="5" width="19.54296875" customWidth="1"/>
    <col min="6" max="6" width="13.08984375" customWidth="1"/>
    <col min="7" max="7" width="12.08984375" style="48" customWidth="1"/>
    <col min="8" max="8" width="14.08984375" customWidth="1"/>
    <col min="9" max="9" width="10.54296875" customWidth="1"/>
    <col min="10" max="10" width="13" customWidth="1"/>
  </cols>
  <sheetData>
    <row r="1" spans="2:10" ht="15.5" x14ac:dyDescent="0.35">
      <c r="G1" s="1"/>
      <c r="H1" s="28" t="s">
        <v>24</v>
      </c>
      <c r="I1" s="28"/>
      <c r="J1" s="28"/>
    </row>
    <row r="2" spans="2:10" x14ac:dyDescent="0.35">
      <c r="H2" s="29" t="s">
        <v>30</v>
      </c>
      <c r="I2" s="29"/>
      <c r="J2" s="28"/>
    </row>
    <row r="3" spans="2:10" ht="15.5" x14ac:dyDescent="0.35">
      <c r="H3" s="22" t="s">
        <v>28</v>
      </c>
      <c r="I3" s="22"/>
    </row>
    <row r="4" spans="2:10" ht="15.5" x14ac:dyDescent="0.35">
      <c r="H4" s="22" t="s">
        <v>25</v>
      </c>
      <c r="I4" s="22"/>
    </row>
    <row r="6" spans="2:10" x14ac:dyDescent="0.35">
      <c r="B6" s="133" t="s">
        <v>31</v>
      </c>
      <c r="C6" s="133"/>
      <c r="D6" s="133"/>
      <c r="E6" s="133"/>
      <c r="F6" s="133"/>
      <c r="G6" s="133"/>
      <c r="H6" s="133"/>
      <c r="I6" s="133"/>
      <c r="J6" s="133"/>
    </row>
    <row r="7" spans="2:10" x14ac:dyDescent="0.35">
      <c r="B7" s="27"/>
      <c r="C7" s="27"/>
      <c r="D7" s="27"/>
      <c r="E7" s="64"/>
      <c r="F7" s="27"/>
      <c r="G7" s="49"/>
      <c r="H7" s="27"/>
      <c r="I7" s="27"/>
      <c r="J7" s="27"/>
    </row>
    <row r="8" spans="2:10" x14ac:dyDescent="0.35">
      <c r="B8" s="135" t="s">
        <v>27</v>
      </c>
      <c r="C8" s="135"/>
      <c r="D8" s="135"/>
      <c r="E8" s="135"/>
      <c r="F8" s="135"/>
      <c r="G8" s="135"/>
      <c r="H8" s="135"/>
      <c r="I8" s="135"/>
      <c r="J8" s="135"/>
    </row>
    <row r="10" spans="2:10" x14ac:dyDescent="0.35">
      <c r="B10" s="135" t="s">
        <v>29</v>
      </c>
      <c r="C10" s="135"/>
      <c r="D10" s="135"/>
      <c r="E10" s="135"/>
      <c r="F10" s="135"/>
      <c r="G10" s="135"/>
      <c r="H10" s="135"/>
      <c r="I10" s="135"/>
      <c r="J10" s="135"/>
    </row>
    <row r="11" spans="2:10" ht="15" thickBot="1" x14ac:dyDescent="0.4"/>
    <row r="12" spans="2:10" ht="77.25" customHeight="1" thickBot="1" x14ac:dyDescent="0.4">
      <c r="B12" s="30" t="s">
        <v>0</v>
      </c>
      <c r="C12" s="39" t="s">
        <v>38</v>
      </c>
      <c r="D12" s="32" t="s">
        <v>37</v>
      </c>
      <c r="E12" s="32" t="s">
        <v>39</v>
      </c>
      <c r="F12" s="30" t="s">
        <v>9</v>
      </c>
      <c r="G12" s="32" t="s">
        <v>10</v>
      </c>
      <c r="H12" s="32" t="s">
        <v>32</v>
      </c>
      <c r="I12" s="39" t="s">
        <v>33</v>
      </c>
      <c r="J12" s="31" t="s">
        <v>16</v>
      </c>
    </row>
    <row r="13" spans="2:10" ht="15" thickBot="1" x14ac:dyDescent="0.4">
      <c r="B13" s="12" t="s">
        <v>1</v>
      </c>
      <c r="C13" s="24" t="s">
        <v>23</v>
      </c>
      <c r="D13" s="6"/>
      <c r="E13" s="6"/>
      <c r="F13" s="6"/>
      <c r="G13" s="6"/>
      <c r="H13" s="6"/>
      <c r="I13" s="6"/>
      <c r="J13" s="7"/>
    </row>
    <row r="14" spans="2:10" x14ac:dyDescent="0.35">
      <c r="B14" s="16" t="s">
        <v>5</v>
      </c>
      <c r="C14" s="14"/>
      <c r="D14" s="4"/>
      <c r="E14" s="4"/>
      <c r="F14" s="4"/>
      <c r="G14" s="51"/>
      <c r="H14" s="4"/>
      <c r="I14" s="5"/>
      <c r="J14" s="20"/>
    </row>
    <row r="15" spans="2:10" ht="15" thickBot="1" x14ac:dyDescent="0.4">
      <c r="B15" s="17" t="s">
        <v>6</v>
      </c>
      <c r="C15" s="15"/>
      <c r="D15" s="3"/>
      <c r="E15" s="3"/>
      <c r="F15" s="3"/>
      <c r="G15" s="53"/>
      <c r="H15" s="3"/>
      <c r="I15" s="37"/>
      <c r="J15" s="21"/>
    </row>
    <row r="16" spans="2:10" ht="15" thickBot="1" x14ac:dyDescent="0.4">
      <c r="B16" s="34"/>
      <c r="C16" s="8" t="s">
        <v>40</v>
      </c>
      <c r="D16" s="8"/>
      <c r="E16" s="8"/>
      <c r="F16" s="8"/>
      <c r="G16" s="54"/>
      <c r="H16" s="8"/>
      <c r="I16" s="38"/>
      <c r="J16" s="9"/>
    </row>
    <row r="17" spans="2:10" ht="15" thickBot="1" x14ac:dyDescent="0.4">
      <c r="B17" s="2" t="s">
        <v>2</v>
      </c>
      <c r="C17" s="24" t="s">
        <v>23</v>
      </c>
      <c r="D17" s="24"/>
      <c r="E17" s="24"/>
      <c r="F17" s="24"/>
      <c r="G17" s="24"/>
      <c r="H17" s="24"/>
      <c r="I17" s="24"/>
      <c r="J17" s="33"/>
    </row>
    <row r="18" spans="2:10" x14ac:dyDescent="0.35">
      <c r="B18" s="16" t="s">
        <v>7</v>
      </c>
      <c r="C18" s="14"/>
      <c r="D18" s="4"/>
      <c r="E18" s="4"/>
      <c r="F18" s="4"/>
      <c r="G18" s="51"/>
      <c r="H18" s="4"/>
      <c r="I18" s="5"/>
      <c r="J18" s="20"/>
    </row>
    <row r="19" spans="2:10" ht="15" thickBot="1" x14ac:dyDescent="0.4">
      <c r="B19" s="18" t="s">
        <v>8</v>
      </c>
      <c r="C19" s="15"/>
      <c r="D19" s="3"/>
      <c r="E19" s="3"/>
      <c r="F19" s="3"/>
      <c r="G19" s="53"/>
      <c r="H19" s="3"/>
      <c r="I19" s="37"/>
      <c r="J19" s="21"/>
    </row>
    <row r="20" spans="2:10" ht="15" thickBot="1" x14ac:dyDescent="0.4">
      <c r="B20" s="35"/>
      <c r="C20" s="8" t="s">
        <v>40</v>
      </c>
      <c r="D20" s="8"/>
      <c r="E20" s="8"/>
      <c r="F20" s="8"/>
      <c r="G20" s="54"/>
      <c r="H20" s="8"/>
      <c r="I20" s="38"/>
      <c r="J20" s="9"/>
    </row>
    <row r="21" spans="2:10" ht="15" thickBot="1" x14ac:dyDescent="0.4">
      <c r="B21" s="2" t="s">
        <v>3</v>
      </c>
      <c r="C21" s="24" t="s">
        <v>23</v>
      </c>
      <c r="D21" s="24"/>
      <c r="E21" s="24"/>
      <c r="F21" s="24"/>
      <c r="G21" s="24"/>
      <c r="H21" s="24"/>
      <c r="I21" s="24"/>
      <c r="J21" s="33"/>
    </row>
    <row r="22" spans="2:10" x14ac:dyDescent="0.35">
      <c r="B22" s="19" t="s">
        <v>11</v>
      </c>
      <c r="C22" s="14"/>
      <c r="D22" s="4"/>
      <c r="E22" s="4"/>
      <c r="F22" s="4"/>
      <c r="G22" s="51"/>
      <c r="H22" s="4"/>
      <c r="I22" s="5"/>
      <c r="J22" s="20"/>
    </row>
    <row r="23" spans="2:10" ht="15" thickBot="1" x14ac:dyDescent="0.4">
      <c r="B23" s="17" t="s">
        <v>12</v>
      </c>
      <c r="C23" s="15"/>
      <c r="D23" s="3"/>
      <c r="E23" s="3"/>
      <c r="F23" s="3"/>
      <c r="G23" s="53"/>
      <c r="H23" s="3"/>
      <c r="I23" s="37"/>
      <c r="J23" s="21"/>
    </row>
    <row r="24" spans="2:10" ht="15" thickBot="1" x14ac:dyDescent="0.4">
      <c r="B24" s="36"/>
      <c r="C24" s="23" t="s">
        <v>40</v>
      </c>
      <c r="D24" s="23"/>
      <c r="E24" s="23"/>
      <c r="F24" s="23"/>
      <c r="G24" s="55"/>
      <c r="H24" s="23"/>
      <c r="I24" s="23"/>
      <c r="J24" s="13"/>
    </row>
    <row r="25" spans="2:10" ht="15" thickBot="1" x14ac:dyDescent="0.4">
      <c r="B25" s="12" t="s">
        <v>4</v>
      </c>
      <c r="C25" s="25" t="s">
        <v>23</v>
      </c>
      <c r="D25" s="25"/>
      <c r="E25" s="25"/>
      <c r="F25" s="25"/>
      <c r="G25" s="25"/>
      <c r="H25" s="25"/>
      <c r="I25" s="25"/>
      <c r="J25" s="26"/>
    </row>
    <row r="26" spans="2:10" x14ac:dyDescent="0.35">
      <c r="B26" s="16" t="s">
        <v>14</v>
      </c>
      <c r="C26" s="14"/>
      <c r="D26" s="4"/>
      <c r="E26" s="4"/>
      <c r="F26" s="4"/>
      <c r="G26" s="51"/>
      <c r="H26" s="4"/>
      <c r="I26" s="5"/>
      <c r="J26" s="20"/>
    </row>
    <row r="27" spans="2:10" ht="15" thickBot="1" x14ac:dyDescent="0.4">
      <c r="B27" s="17" t="s">
        <v>15</v>
      </c>
      <c r="C27" s="15"/>
      <c r="D27" s="3"/>
      <c r="E27" s="3"/>
      <c r="F27" s="3"/>
      <c r="G27" s="53"/>
      <c r="H27" s="3"/>
      <c r="I27" s="37"/>
      <c r="J27" s="21"/>
    </row>
    <row r="28" spans="2:10" ht="15" thickBot="1" x14ac:dyDescent="0.4">
      <c r="B28" s="12"/>
      <c r="C28" s="11" t="s">
        <v>40</v>
      </c>
      <c r="D28" s="8"/>
      <c r="E28" s="8"/>
      <c r="F28" s="8"/>
      <c r="G28" s="54"/>
      <c r="H28" s="8"/>
      <c r="I28" s="38"/>
      <c r="J28" s="9"/>
    </row>
    <row r="29" spans="2:10" ht="15" thickBot="1" x14ac:dyDescent="0.4">
      <c r="B29" s="10"/>
      <c r="C29" s="12" t="s">
        <v>44</v>
      </c>
      <c r="D29" s="23"/>
      <c r="E29" s="23"/>
      <c r="F29" s="12"/>
      <c r="G29" s="57"/>
      <c r="H29" s="12"/>
      <c r="I29" s="13"/>
      <c r="J29" s="13"/>
    </row>
    <row r="31" spans="2:10" x14ac:dyDescent="0.35">
      <c r="B31" t="s">
        <v>45</v>
      </c>
    </row>
    <row r="33" spans="2:6" x14ac:dyDescent="0.35">
      <c r="B33" t="s">
        <v>17</v>
      </c>
    </row>
    <row r="35" spans="2:6" x14ac:dyDescent="0.35">
      <c r="B35" s="129" t="s">
        <v>22</v>
      </c>
      <c r="C35" s="129"/>
    </row>
    <row r="37" spans="2:6" x14ac:dyDescent="0.35">
      <c r="B37" t="s">
        <v>18</v>
      </c>
      <c r="F37" t="s">
        <v>19</v>
      </c>
    </row>
    <row r="38" spans="2:6" ht="52.5" customHeight="1" x14ac:dyDescent="0.35">
      <c r="B38" s="129" t="s">
        <v>20</v>
      </c>
      <c r="C38" s="129"/>
      <c r="D38" s="129"/>
      <c r="E38" s="63"/>
      <c r="F38" t="s">
        <v>21</v>
      </c>
    </row>
  </sheetData>
  <mergeCells count="5">
    <mergeCell ref="B35:C35"/>
    <mergeCell ref="B38:D38"/>
    <mergeCell ref="B6:J6"/>
    <mergeCell ref="B8:J8"/>
    <mergeCell ref="B10:J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8"/>
  <sheetViews>
    <sheetView workbookViewId="0">
      <selection activeCell="I34" sqref="I34"/>
    </sheetView>
  </sheetViews>
  <sheetFormatPr defaultRowHeight="14.5" x14ac:dyDescent="0.35"/>
  <cols>
    <col min="1" max="1" width="5" customWidth="1"/>
    <col min="2" max="2" width="7.54296875" customWidth="1"/>
    <col min="3" max="3" width="29.90625" style="48" customWidth="1"/>
    <col min="4" max="5" width="17.90625" style="48" customWidth="1"/>
    <col min="6" max="6" width="13.08984375" customWidth="1"/>
    <col min="7" max="7" width="12.453125" style="41" customWidth="1"/>
    <col min="8" max="8" width="11.90625" customWidth="1"/>
    <col min="9" max="9" width="15.36328125" customWidth="1"/>
    <col min="10" max="10" width="12.453125" style="48" customWidth="1"/>
  </cols>
  <sheetData>
    <row r="1" spans="2:10" ht="15.5" x14ac:dyDescent="0.35">
      <c r="G1" s="40"/>
      <c r="H1" s="28" t="s">
        <v>24</v>
      </c>
      <c r="I1" s="28"/>
      <c r="J1" s="58"/>
    </row>
    <row r="2" spans="2:10" x14ac:dyDescent="0.35">
      <c r="H2" s="29" t="s">
        <v>30</v>
      </c>
      <c r="I2" s="29"/>
      <c r="J2" s="58"/>
    </row>
    <row r="3" spans="2:10" ht="15.5" x14ac:dyDescent="0.35">
      <c r="H3" s="22" t="s">
        <v>28</v>
      </c>
      <c r="I3" s="22"/>
    </row>
    <row r="4" spans="2:10" ht="15.5" x14ac:dyDescent="0.35">
      <c r="H4" s="22" t="s">
        <v>25</v>
      </c>
      <c r="I4" s="22"/>
    </row>
    <row r="6" spans="2:10" x14ac:dyDescent="0.35">
      <c r="B6" s="133" t="s">
        <v>34</v>
      </c>
      <c r="C6" s="133"/>
      <c r="D6" s="133"/>
      <c r="E6" s="133"/>
      <c r="F6" s="133"/>
      <c r="G6" s="133"/>
      <c r="H6" s="133"/>
      <c r="I6" s="133"/>
      <c r="J6" s="133"/>
    </row>
    <row r="7" spans="2:10" x14ac:dyDescent="0.35">
      <c r="B7" s="27"/>
      <c r="C7" s="49"/>
      <c r="D7" s="49"/>
      <c r="E7" s="49"/>
      <c r="F7" s="27"/>
      <c r="G7" s="42"/>
      <c r="H7" s="27"/>
      <c r="I7" s="27"/>
      <c r="J7" s="49"/>
    </row>
    <row r="8" spans="2:10" x14ac:dyDescent="0.35">
      <c r="B8" s="135" t="s">
        <v>27</v>
      </c>
      <c r="C8" s="135"/>
      <c r="D8" s="135"/>
      <c r="E8" s="135"/>
      <c r="F8" s="135"/>
      <c r="G8" s="135"/>
      <c r="H8" s="135"/>
      <c r="I8" s="135"/>
      <c r="J8" s="135"/>
    </row>
    <row r="10" spans="2:10" x14ac:dyDescent="0.35">
      <c r="B10" s="135" t="s">
        <v>29</v>
      </c>
      <c r="C10" s="135"/>
      <c r="D10" s="135"/>
      <c r="E10" s="135"/>
      <c r="F10" s="135"/>
      <c r="G10" s="135"/>
      <c r="H10" s="135"/>
      <c r="I10" s="135"/>
      <c r="J10" s="135"/>
    </row>
    <row r="11" spans="2:10" ht="15" thickBot="1" x14ac:dyDescent="0.4"/>
    <row r="12" spans="2:10" ht="115.5" customHeight="1" thickBot="1" x14ac:dyDescent="0.4">
      <c r="B12" s="30" t="s">
        <v>0</v>
      </c>
      <c r="C12" s="39" t="s">
        <v>38</v>
      </c>
      <c r="D12" s="32" t="s">
        <v>37</v>
      </c>
      <c r="E12" s="32" t="s">
        <v>39</v>
      </c>
      <c r="F12" s="30" t="s">
        <v>9</v>
      </c>
      <c r="G12" s="32" t="s">
        <v>10</v>
      </c>
      <c r="H12" s="32" t="s">
        <v>32</v>
      </c>
      <c r="I12" s="32" t="s">
        <v>35</v>
      </c>
      <c r="J12" s="32" t="s">
        <v>36</v>
      </c>
    </row>
    <row r="13" spans="2:10" ht="15" thickBot="1" x14ac:dyDescent="0.4">
      <c r="B13" s="12" t="s">
        <v>1</v>
      </c>
      <c r="C13" s="24" t="s">
        <v>23</v>
      </c>
      <c r="D13" s="6"/>
      <c r="E13" s="6"/>
      <c r="F13" s="6"/>
      <c r="G13" s="6"/>
      <c r="H13" s="6"/>
      <c r="I13" s="6"/>
      <c r="J13" s="7"/>
    </row>
    <row r="14" spans="2:10" x14ac:dyDescent="0.35">
      <c r="B14" s="16" t="s">
        <v>5</v>
      </c>
      <c r="C14" s="50"/>
      <c r="D14" s="51"/>
      <c r="E14" s="51"/>
      <c r="F14" s="4"/>
      <c r="G14" s="43"/>
      <c r="H14" s="4"/>
      <c r="I14" s="5"/>
      <c r="J14" s="59"/>
    </row>
    <row r="15" spans="2:10" ht="15" thickBot="1" x14ac:dyDescent="0.4">
      <c r="B15" s="17" t="s">
        <v>6</v>
      </c>
      <c r="C15" s="52"/>
      <c r="D15" s="53"/>
      <c r="E15" s="53"/>
      <c r="F15" s="3"/>
      <c r="G15" s="44"/>
      <c r="H15" s="3"/>
      <c r="I15" s="37"/>
      <c r="J15" s="60"/>
    </row>
    <row r="16" spans="2:10" ht="15" thickBot="1" x14ac:dyDescent="0.4">
      <c r="B16" s="34"/>
      <c r="C16" s="54" t="s">
        <v>40</v>
      </c>
      <c r="D16" s="54"/>
      <c r="E16" s="54"/>
      <c r="F16" s="8"/>
      <c r="G16" s="45"/>
      <c r="H16" s="8"/>
      <c r="I16" s="38"/>
      <c r="J16" s="61"/>
    </row>
    <row r="17" spans="2:10" ht="15" thickBot="1" x14ac:dyDescent="0.4">
      <c r="B17" s="2" t="s">
        <v>2</v>
      </c>
      <c r="C17" s="24" t="s">
        <v>23</v>
      </c>
      <c r="D17" s="24"/>
      <c r="E17" s="24"/>
      <c r="F17" s="24"/>
      <c r="G17" s="24"/>
      <c r="H17" s="24"/>
      <c r="I17" s="24"/>
      <c r="J17" s="33"/>
    </row>
    <row r="18" spans="2:10" x14ac:dyDescent="0.35">
      <c r="B18" s="16" t="s">
        <v>7</v>
      </c>
      <c r="C18" s="50"/>
      <c r="D18" s="51"/>
      <c r="E18" s="51"/>
      <c r="F18" s="4"/>
      <c r="G18" s="43"/>
      <c r="H18" s="4"/>
      <c r="I18" s="5"/>
      <c r="J18" s="59"/>
    </row>
    <row r="19" spans="2:10" ht="15" thickBot="1" x14ac:dyDescent="0.4">
      <c r="B19" s="18" t="s">
        <v>8</v>
      </c>
      <c r="C19" s="52"/>
      <c r="D19" s="53"/>
      <c r="E19" s="53"/>
      <c r="F19" s="3"/>
      <c r="G19" s="44"/>
      <c r="H19" s="3"/>
      <c r="I19" s="37"/>
      <c r="J19" s="60"/>
    </row>
    <row r="20" spans="2:10" ht="15" thickBot="1" x14ac:dyDescent="0.4">
      <c r="B20" s="35"/>
      <c r="C20" s="54" t="s">
        <v>41</v>
      </c>
      <c r="D20" s="54"/>
      <c r="E20" s="54"/>
      <c r="F20" s="8"/>
      <c r="G20" s="45"/>
      <c r="H20" s="8"/>
      <c r="I20" s="38"/>
      <c r="J20" s="61"/>
    </row>
    <row r="21" spans="2:10" ht="15" thickBot="1" x14ac:dyDescent="0.4">
      <c r="B21" s="2" t="s">
        <v>3</v>
      </c>
      <c r="C21" s="24" t="s">
        <v>23</v>
      </c>
      <c r="D21" s="24"/>
      <c r="E21" s="24"/>
      <c r="F21" s="24"/>
      <c r="G21" s="24"/>
      <c r="H21" s="24"/>
      <c r="I21" s="24"/>
      <c r="J21" s="33"/>
    </row>
    <row r="22" spans="2:10" x14ac:dyDescent="0.35">
      <c r="B22" s="19" t="s">
        <v>11</v>
      </c>
      <c r="C22" s="50"/>
      <c r="D22" s="51"/>
      <c r="E22" s="51"/>
      <c r="F22" s="4"/>
      <c r="G22" s="43"/>
      <c r="H22" s="4"/>
      <c r="I22" s="5"/>
      <c r="J22" s="59"/>
    </row>
    <row r="23" spans="2:10" ht="15" thickBot="1" x14ac:dyDescent="0.4">
      <c r="B23" s="17" t="s">
        <v>12</v>
      </c>
      <c r="C23" s="52"/>
      <c r="D23" s="53"/>
      <c r="E23" s="53"/>
      <c r="F23" s="3"/>
      <c r="G23" s="44"/>
      <c r="H23" s="3"/>
      <c r="I23" s="37"/>
      <c r="J23" s="60"/>
    </row>
    <row r="24" spans="2:10" ht="15" thickBot="1" x14ac:dyDescent="0.4">
      <c r="B24" s="36"/>
      <c r="C24" s="55" t="s">
        <v>41</v>
      </c>
      <c r="D24" s="55"/>
      <c r="E24" s="55"/>
      <c r="F24" s="23"/>
      <c r="G24" s="46"/>
      <c r="H24" s="23"/>
      <c r="I24" s="23"/>
      <c r="J24" s="62"/>
    </row>
    <row r="25" spans="2:10" ht="15" thickBot="1" x14ac:dyDescent="0.4">
      <c r="B25" s="12" t="s">
        <v>4</v>
      </c>
      <c r="C25" s="25" t="s">
        <v>23</v>
      </c>
      <c r="D25" s="25"/>
      <c r="E25" s="25"/>
      <c r="F25" s="25"/>
      <c r="G25" s="25"/>
      <c r="H25" s="25"/>
      <c r="I25" s="25"/>
      <c r="J25" s="26"/>
    </row>
    <row r="26" spans="2:10" x14ac:dyDescent="0.35">
      <c r="B26" s="16" t="s">
        <v>14</v>
      </c>
      <c r="C26" s="50"/>
      <c r="D26" s="51"/>
      <c r="E26" s="51"/>
      <c r="F26" s="4"/>
      <c r="G26" s="43"/>
      <c r="H26" s="4"/>
      <c r="I26" s="5"/>
      <c r="J26" s="59"/>
    </row>
    <row r="27" spans="2:10" ht="15" thickBot="1" x14ac:dyDescent="0.4">
      <c r="B27" s="17" t="s">
        <v>15</v>
      </c>
      <c r="C27" s="52"/>
      <c r="D27" s="53"/>
      <c r="E27" s="53"/>
      <c r="F27" s="3"/>
      <c r="G27" s="44"/>
      <c r="H27" s="3"/>
      <c r="I27" s="37"/>
      <c r="J27" s="60"/>
    </row>
    <row r="28" spans="2:10" ht="15" thickBot="1" x14ac:dyDescent="0.4">
      <c r="B28" s="12"/>
      <c r="C28" s="56" t="s">
        <v>41</v>
      </c>
      <c r="D28" s="54"/>
      <c r="E28" s="54"/>
      <c r="F28" s="8"/>
      <c r="G28" s="45"/>
      <c r="H28" s="8"/>
      <c r="I28" s="38"/>
      <c r="J28" s="61"/>
    </row>
    <row r="29" spans="2:10" ht="15" thickBot="1" x14ac:dyDescent="0.4">
      <c r="B29" s="10"/>
      <c r="C29" s="57" t="s">
        <v>42</v>
      </c>
      <c r="D29" s="55"/>
      <c r="E29" s="55"/>
      <c r="F29" s="12"/>
      <c r="G29" s="47"/>
      <c r="H29" s="12"/>
      <c r="I29" s="13"/>
      <c r="J29" s="62"/>
    </row>
    <row r="31" spans="2:10" x14ac:dyDescent="0.35">
      <c r="B31" t="s">
        <v>43</v>
      </c>
    </row>
    <row r="33" spans="2:6" x14ac:dyDescent="0.35">
      <c r="B33" t="s">
        <v>17</v>
      </c>
    </row>
    <row r="35" spans="2:6" x14ac:dyDescent="0.35">
      <c r="B35" s="129" t="s">
        <v>22</v>
      </c>
      <c r="C35" s="129"/>
    </row>
    <row r="37" spans="2:6" x14ac:dyDescent="0.35">
      <c r="B37" t="s">
        <v>18</v>
      </c>
      <c r="F37" t="s">
        <v>19</v>
      </c>
    </row>
    <row r="38" spans="2:6" ht="52.5" customHeight="1" x14ac:dyDescent="0.35">
      <c r="B38" s="129" t="s">
        <v>20</v>
      </c>
      <c r="C38" s="129"/>
      <c r="D38" s="129"/>
      <c r="E38" s="63"/>
      <c r="F38" t="s">
        <v>21</v>
      </c>
    </row>
  </sheetData>
  <mergeCells count="5">
    <mergeCell ref="B35:C35"/>
    <mergeCell ref="B38:D38"/>
    <mergeCell ref="B6:J6"/>
    <mergeCell ref="B8:J8"/>
    <mergeCell ref="B10:J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 (3)</vt:lpstr>
      <vt:lpstr>Лист2 (4)</vt:lpstr>
      <vt:lpstr>Лист2 (5)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2021-04-25T12:15:13Z</dcterms:modified>
</cp:coreProperties>
</file>