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CA06C3DE-00E7-4671-9459-345E2BF0B6F9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1 лот" sheetId="2" r:id="rId1"/>
    <sheet name="Лист3" sheetId="3" r:id="rId2"/>
    <sheet name="Лист1" sheetId="1" r:id="rId3"/>
  </sheets>
  <calcPr calcId="191029" refMode="R1C1"/>
</workbook>
</file>

<file path=xl/calcChain.xml><?xml version="1.0" encoding="utf-8"?>
<calcChain xmlns="http://schemas.openxmlformats.org/spreadsheetml/2006/main">
  <c r="E17" i="2" l="1"/>
  <c r="A11" i="2"/>
  <c r="A12" i="2" s="1"/>
  <c r="A13" i="2" s="1"/>
  <c r="A14" i="2" s="1"/>
  <c r="A15" i="2" s="1"/>
  <c r="A16" i="2" s="1"/>
  <c r="A17" i="2" s="1"/>
  <c r="A18" i="2" s="1"/>
  <c r="E16" i="2" l="1"/>
  <c r="E18" i="2"/>
  <c r="E15" i="2"/>
  <c r="F23" i="1"/>
  <c r="G19" i="1"/>
  <c r="E19" i="1"/>
  <c r="G18" i="1"/>
  <c r="E18" i="1"/>
  <c r="D18" i="1"/>
  <c r="G17" i="1"/>
  <c r="D17" i="1"/>
  <c r="E17" i="1" s="1"/>
  <c r="G16" i="1"/>
  <c r="E16" i="1"/>
  <c r="G15" i="1"/>
  <c r="G20" i="1" s="1"/>
  <c r="E15" i="1"/>
  <c r="C9" i="1"/>
  <c r="G9" i="1" s="1"/>
  <c r="G8" i="1"/>
  <c r="D8" i="1"/>
  <c r="E8" i="1" s="1"/>
  <c r="H7" i="1"/>
  <c r="D7" i="1" s="1"/>
  <c r="G7" i="1"/>
  <c r="C7" i="1"/>
  <c r="G6" i="1"/>
  <c r="D6" i="1"/>
  <c r="E6" i="1" s="1"/>
  <c r="G5" i="1"/>
  <c r="E5" i="1"/>
  <c r="G4" i="1"/>
  <c r="E4" i="1"/>
  <c r="G3" i="1"/>
  <c r="D3" i="1"/>
  <c r="E3" i="1" s="1"/>
  <c r="E14" i="2"/>
  <c r="E13" i="2"/>
  <c r="E12" i="2"/>
  <c r="E11" i="2"/>
  <c r="E10" i="2"/>
  <c r="E7" i="1" l="1"/>
  <c r="E10" i="1"/>
  <c r="E20" i="1"/>
  <c r="G10" i="1"/>
  <c r="G23" i="1" s="1"/>
  <c r="E9" i="1"/>
  <c r="E19" i="2"/>
  <c r="E23" i="1"/>
  <c r="E21" i="2" l="1"/>
  <c r="E23" i="2" s="1"/>
  <c r="G25" i="1"/>
  <c r="I23" i="1"/>
</calcChain>
</file>

<file path=xl/sharedStrings.xml><?xml version="1.0" encoding="utf-8"?>
<sst xmlns="http://schemas.openxmlformats.org/spreadsheetml/2006/main" count="57" uniqueCount="41">
  <si>
    <t>Собівартість</t>
  </si>
  <si>
    <t>Продаж</t>
  </si>
  <si>
    <t>Курс</t>
  </si>
  <si>
    <t>№</t>
  </si>
  <si>
    <t>Назва</t>
  </si>
  <si>
    <t>Кількість</t>
  </si>
  <si>
    <t xml:space="preserve">Ціна, грн </t>
  </si>
  <si>
    <t>Сума, грн</t>
  </si>
  <si>
    <t>Ціна, $</t>
  </si>
  <si>
    <t>Артикул</t>
  </si>
  <si>
    <t>Фабрика друку Epson L4150</t>
  </si>
  <si>
    <t>Інтерактивна дошка SMART SBX880</t>
  </si>
  <si>
    <t>Проектор InFocus INV30 з кріпленням</t>
  </si>
  <si>
    <t>Монтаж та інсталяція</t>
  </si>
  <si>
    <t>Ламінатор А3 з плівкою</t>
  </si>
  <si>
    <t>Глобус "Паралелі та меридіани"</t>
  </si>
  <si>
    <t>ЛОТ 1</t>
  </si>
  <si>
    <t>продажа</t>
  </si>
  <si>
    <t>Ноутбук Impression (Intel Core i3)</t>
  </si>
  <si>
    <t>Мишка для ноутбука</t>
  </si>
  <si>
    <t>Електронні підручники, 12 міс</t>
  </si>
  <si>
    <t>х103</t>
  </si>
  <si>
    <t>Epson L3100</t>
  </si>
  <si>
    <t>Набір чорнила (кольорове) для БФП Epson L3100</t>
  </si>
  <si>
    <t>Чорнило (чорне) для БФП Epson L3100</t>
  </si>
  <si>
    <t>папір А4</t>
  </si>
  <si>
    <t>ЛОТ 2</t>
  </si>
  <si>
    <t>Ноутбук 17</t>
  </si>
  <si>
    <t>МФУ Canon i-SENSYS MF267dw (2925C039)</t>
  </si>
  <si>
    <t>н/а</t>
  </si>
  <si>
    <t>Epson L4160</t>
  </si>
  <si>
    <t>навушники з кістковою провідністю</t>
  </si>
  <si>
    <t>нац</t>
  </si>
  <si>
    <t>марк</t>
  </si>
  <si>
    <t>Рельєфна карта світу (165.00CM X 112.00CM)</t>
  </si>
  <si>
    <t>Контейнери для колекції гірських порід</t>
  </si>
  <si>
    <t>ВСЬОГО:</t>
  </si>
  <si>
    <t>РЕЗЕРВ 20%</t>
  </si>
  <si>
    <t>ЗАГАЛЬНИЙ БЮДЖЕТ</t>
  </si>
  <si>
    <t>Ноутбук Lenovo ThinkBook 15-IIL 20SMS0UQ00 з програмним забезпеченням</t>
  </si>
  <si>
    <t>Розумний кабінет сучасної географії  в школі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</si>
</sst>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204"/>
      <scheme val="minor"/>
    </font>
    <font>
      <sz val="11"/>
      <color theme="1"/>
      <name val="Inherit"/>
      <charset val="204"/>
    </font>
    <font>
      <b/>
      <sz val="11"/>
      <color theme="1"/>
      <name val="Inherit"/>
      <charset val="204"/>
    </font>
    <font>
      <b/>
      <sz val="10"/>
      <color theme="1"/>
      <name val="Inherit"/>
      <charset val="204"/>
    </font>
    <font>
      <sz val="10"/>
      <color theme="1"/>
      <name val="Inherit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3" fillId="2" borderId="0" xfId="0" applyFont="1" applyFill="1" applyBorder="1" applyAlignment="1">
      <alignment horizontal="center"/>
    </xf>
    <xf numFmtId="2" fontId="0" fillId="0" borderId="0" xfId="0" applyNumberFormat="1"/>
    <xf numFmtId="0" fontId="3" fillId="2" borderId="1" xfId="0" applyFont="1" applyFill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Fill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2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2" fontId="7" fillId="3" borderId="0" xfId="0" applyNumberFormat="1" applyFont="1" applyFill="1" applyBorder="1"/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4"/>
  <sheetViews>
    <sheetView tabSelected="1" workbookViewId="0">
      <selection activeCell="B5" sqref="B5:D6"/>
    </sheetView>
  </sheetViews>
  <sheetFormatPr defaultColWidth="9" defaultRowHeight="15"/>
  <cols>
    <col min="2" max="2" width="51.42578125" customWidth="1"/>
    <col min="3" max="3" width="10.28515625" customWidth="1"/>
    <col min="4" max="4" width="12.85546875" style="20"/>
    <col min="5" max="5" width="15.7109375" customWidth="1"/>
    <col min="6" max="6" width="11.5703125" style="20" customWidth="1"/>
    <col min="7" max="7" width="9.5703125" customWidth="1"/>
    <col min="9" max="9" width="11.42578125" style="20"/>
  </cols>
  <sheetData>
    <row r="4" spans="1:13" ht="21.75" customHeight="1"/>
    <row r="5" spans="1:13" ht="15.75">
      <c r="A5" s="35"/>
      <c r="B5" s="58" t="s">
        <v>40</v>
      </c>
      <c r="C5" s="58"/>
      <c r="D5" s="58"/>
      <c r="E5" s="35"/>
    </row>
    <row r="6" spans="1:13" ht="15" customHeight="1">
      <c r="A6" s="35"/>
      <c r="B6" s="58"/>
      <c r="C6" s="58"/>
      <c r="D6" s="58"/>
      <c r="E6" s="35"/>
    </row>
    <row r="7" spans="1:13" ht="15.75">
      <c r="A7" s="35"/>
      <c r="B7" s="35"/>
      <c r="C7" s="35"/>
      <c r="D7" s="36"/>
      <c r="E7" s="35"/>
    </row>
    <row r="8" spans="1:13" ht="21" customHeight="1">
      <c r="A8" s="37"/>
      <c r="B8" s="38"/>
      <c r="C8" s="37"/>
      <c r="D8" s="56" t="s">
        <v>1</v>
      </c>
      <c r="E8" s="57"/>
      <c r="F8" s="30"/>
      <c r="G8" s="26"/>
      <c r="H8" s="26"/>
      <c r="I8" s="31"/>
      <c r="J8" s="26"/>
      <c r="K8" s="1"/>
      <c r="L8" s="1"/>
      <c r="M8" s="1"/>
    </row>
    <row r="9" spans="1:13" ht="15.75">
      <c r="A9" s="39" t="s">
        <v>3</v>
      </c>
      <c r="B9" s="40" t="s">
        <v>4</v>
      </c>
      <c r="C9" s="40" t="s">
        <v>5</v>
      </c>
      <c r="D9" s="40" t="s">
        <v>6</v>
      </c>
      <c r="E9" s="40" t="s">
        <v>7</v>
      </c>
      <c r="F9" s="32"/>
      <c r="G9" s="31"/>
      <c r="H9" s="32"/>
      <c r="I9" s="25"/>
      <c r="J9" s="26"/>
      <c r="K9" s="1"/>
      <c r="L9" s="1"/>
      <c r="M9" s="1"/>
    </row>
    <row r="10" spans="1:13" s="19" customFormat="1" ht="31.5">
      <c r="A10" s="41">
        <v>1</v>
      </c>
      <c r="B10" s="42" t="s">
        <v>39</v>
      </c>
      <c r="C10" s="41">
        <v>1</v>
      </c>
      <c r="D10" s="41">
        <v>22000</v>
      </c>
      <c r="E10" s="41">
        <f t="shared" ref="E10:E18" si="0">D10*C10</f>
        <v>22000</v>
      </c>
      <c r="F10" s="24"/>
      <c r="G10" s="25"/>
      <c r="H10" s="24"/>
      <c r="I10" s="25"/>
      <c r="J10" s="26"/>
      <c r="K10" s="21"/>
      <c r="L10" s="21"/>
      <c r="M10" s="21"/>
    </row>
    <row r="11" spans="1:13" s="19" customFormat="1" ht="15.75">
      <c r="A11" s="41">
        <f>A10+1</f>
        <v>2</v>
      </c>
      <c r="B11" s="42" t="s">
        <v>10</v>
      </c>
      <c r="C11" s="41">
        <v>1</v>
      </c>
      <c r="D11" s="41">
        <v>8000</v>
      </c>
      <c r="E11" s="41">
        <f t="shared" si="0"/>
        <v>8000</v>
      </c>
      <c r="F11" s="24"/>
      <c r="G11" s="25"/>
      <c r="H11" s="24"/>
      <c r="I11" s="25"/>
      <c r="J11" s="26"/>
      <c r="K11" s="21"/>
      <c r="L11" s="21"/>
      <c r="M11" s="21"/>
    </row>
    <row r="12" spans="1:13" ht="15.75">
      <c r="A12" s="41">
        <f t="shared" ref="A12:A18" si="1">A11+1</f>
        <v>3</v>
      </c>
      <c r="B12" s="43" t="s">
        <v>11</v>
      </c>
      <c r="C12" s="39">
        <v>1</v>
      </c>
      <c r="D12" s="44">
        <v>29400</v>
      </c>
      <c r="E12" s="45">
        <f t="shared" si="0"/>
        <v>29400</v>
      </c>
      <c r="F12" s="29"/>
      <c r="G12" s="33"/>
      <c r="H12" s="33"/>
      <c r="I12" s="34"/>
      <c r="J12" s="26"/>
      <c r="K12" s="1"/>
      <c r="L12" s="1"/>
      <c r="M12" s="1"/>
    </row>
    <row r="13" spans="1:13" ht="15.75">
      <c r="A13" s="41">
        <f t="shared" si="1"/>
        <v>4</v>
      </c>
      <c r="B13" s="43" t="s">
        <v>12</v>
      </c>
      <c r="C13" s="39">
        <v>1</v>
      </c>
      <c r="D13" s="44">
        <v>25200</v>
      </c>
      <c r="E13" s="45">
        <f t="shared" si="0"/>
        <v>25200</v>
      </c>
      <c r="F13" s="29"/>
      <c r="G13" s="33"/>
      <c r="H13" s="33"/>
      <c r="I13" s="34"/>
      <c r="J13" s="26"/>
      <c r="K13" s="1"/>
      <c r="L13" s="1"/>
      <c r="M13" s="1"/>
    </row>
    <row r="14" spans="1:13" ht="15.75">
      <c r="A14" s="41">
        <f t="shared" si="1"/>
        <v>5</v>
      </c>
      <c r="B14" s="39" t="s">
        <v>13</v>
      </c>
      <c r="C14" s="39">
        <v>1</v>
      </c>
      <c r="D14" s="45">
        <v>7000</v>
      </c>
      <c r="E14" s="45">
        <f t="shared" si="0"/>
        <v>7000</v>
      </c>
      <c r="F14" s="29"/>
      <c r="G14" s="33"/>
      <c r="H14" s="33"/>
      <c r="I14" s="34"/>
      <c r="J14" s="26"/>
      <c r="K14" s="1"/>
      <c r="L14" s="1"/>
      <c r="M14" s="1"/>
    </row>
    <row r="15" spans="1:13" ht="15.75">
      <c r="A15" s="41">
        <f t="shared" si="1"/>
        <v>6</v>
      </c>
      <c r="B15" s="39" t="s">
        <v>14</v>
      </c>
      <c r="C15" s="39">
        <v>1</v>
      </c>
      <c r="D15" s="45">
        <v>2800</v>
      </c>
      <c r="E15" s="45">
        <f t="shared" si="0"/>
        <v>2800</v>
      </c>
      <c r="F15" s="29"/>
      <c r="G15" s="33"/>
      <c r="H15" s="33"/>
      <c r="I15" s="34"/>
      <c r="J15" s="26"/>
      <c r="K15" s="1"/>
      <c r="L15" s="1"/>
      <c r="M15" s="1"/>
    </row>
    <row r="16" spans="1:13" ht="15.75">
      <c r="A16" s="41">
        <f t="shared" si="1"/>
        <v>7</v>
      </c>
      <c r="B16" s="39" t="s">
        <v>34</v>
      </c>
      <c r="C16" s="39">
        <v>1</v>
      </c>
      <c r="D16" s="45">
        <v>12000</v>
      </c>
      <c r="E16" s="45">
        <f t="shared" si="0"/>
        <v>12000</v>
      </c>
      <c r="F16" s="22"/>
      <c r="G16" s="18"/>
      <c r="H16" s="18"/>
      <c r="I16" s="27"/>
      <c r="J16" s="23"/>
      <c r="K16" s="1"/>
      <c r="L16" s="1"/>
      <c r="M16" s="1"/>
    </row>
    <row r="17" spans="1:13" ht="15.75">
      <c r="A17" s="41">
        <f t="shared" si="1"/>
        <v>8</v>
      </c>
      <c r="B17" s="39" t="s">
        <v>35</v>
      </c>
      <c r="C17" s="39">
        <v>4</v>
      </c>
      <c r="D17" s="45">
        <v>500</v>
      </c>
      <c r="E17" s="45">
        <f t="shared" si="0"/>
        <v>2000</v>
      </c>
      <c r="F17" s="22"/>
      <c r="G17" s="18"/>
      <c r="H17" s="18"/>
      <c r="I17" s="27"/>
      <c r="J17" s="23"/>
      <c r="K17" s="1"/>
      <c r="L17" s="1"/>
      <c r="M17" s="1"/>
    </row>
    <row r="18" spans="1:13" ht="15.75">
      <c r="A18" s="41">
        <f t="shared" si="1"/>
        <v>9</v>
      </c>
      <c r="B18" s="39" t="s">
        <v>15</v>
      </c>
      <c r="C18" s="39">
        <v>1</v>
      </c>
      <c r="D18" s="45">
        <v>5475</v>
      </c>
      <c r="E18" s="45">
        <f t="shared" si="0"/>
        <v>5475</v>
      </c>
      <c r="F18" s="22"/>
      <c r="G18" s="18"/>
      <c r="H18" s="18"/>
      <c r="I18" s="27"/>
      <c r="J18" s="23"/>
      <c r="K18" s="1"/>
      <c r="L18" s="1"/>
      <c r="M18" s="1"/>
    </row>
    <row r="19" spans="1:13" ht="15.75">
      <c r="A19" s="37"/>
      <c r="B19" s="59" t="s">
        <v>36</v>
      </c>
      <c r="C19" s="60"/>
      <c r="D19" s="61"/>
      <c r="E19" s="46">
        <f>SUM(E10:E18)</f>
        <v>113875</v>
      </c>
      <c r="F19" s="9"/>
      <c r="G19" s="9"/>
      <c r="H19" s="28"/>
      <c r="I19" s="27"/>
      <c r="J19" s="23"/>
      <c r="K19" s="1"/>
      <c r="L19" s="1"/>
      <c r="M19" s="1"/>
    </row>
    <row r="20" spans="1:13" ht="15.75">
      <c r="A20" s="35"/>
      <c r="B20" s="35"/>
      <c r="C20" s="35"/>
      <c r="D20" s="36"/>
      <c r="E20" s="35"/>
      <c r="F20" s="22"/>
      <c r="G20" s="10"/>
      <c r="H20" s="10"/>
      <c r="I20" s="22"/>
      <c r="J20" s="10"/>
    </row>
    <row r="21" spans="1:13" ht="15.75">
      <c r="A21" s="35"/>
      <c r="B21" s="55" t="s">
        <v>37</v>
      </c>
      <c r="C21" s="55"/>
      <c r="D21" s="55"/>
      <c r="E21" s="48">
        <f>E19*20%</f>
        <v>22775</v>
      </c>
      <c r="F21" s="22"/>
      <c r="G21" s="10"/>
      <c r="H21" s="10"/>
      <c r="I21" s="22"/>
      <c r="J21" s="10"/>
    </row>
    <row r="22" spans="1:13" ht="15.75">
      <c r="A22" s="35"/>
      <c r="B22" s="51"/>
      <c r="C22" s="52"/>
      <c r="D22" s="53"/>
      <c r="E22" s="49"/>
      <c r="F22" s="22"/>
      <c r="G22" s="10"/>
      <c r="H22" s="10"/>
      <c r="I22" s="22"/>
      <c r="J22" s="10"/>
    </row>
    <row r="23" spans="1:13" ht="15.75">
      <c r="A23" s="35"/>
      <c r="B23" s="55" t="s">
        <v>38</v>
      </c>
      <c r="C23" s="55"/>
      <c r="D23" s="55"/>
      <c r="E23" s="54">
        <f>E19+E21</f>
        <v>136650</v>
      </c>
    </row>
    <row r="24" spans="1:13" ht="15.75">
      <c r="A24" s="35"/>
      <c r="B24" s="35"/>
      <c r="C24" s="47"/>
      <c r="D24" s="50"/>
      <c r="E24" s="47"/>
    </row>
  </sheetData>
  <mergeCells count="5">
    <mergeCell ref="B23:D23"/>
    <mergeCell ref="D8:E8"/>
    <mergeCell ref="B5:D6"/>
    <mergeCell ref="B19:D19"/>
    <mergeCell ref="B21:D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workbookViewId="0">
      <selection sqref="A1:XFD10"/>
    </sheetView>
  </sheetViews>
  <sheetFormatPr defaultColWidth="9" defaultRowHeight="15"/>
  <cols>
    <col min="2" max="2" width="59.7109375" customWidth="1"/>
    <col min="3" max="3" width="14.5703125" customWidth="1"/>
    <col min="4" max="4" width="14.7109375" customWidth="1"/>
    <col min="5" max="7" width="19" customWidth="1"/>
    <col min="8" max="8" width="11.42578125" customWidth="1"/>
    <col min="9" max="9" width="14.140625" customWidth="1"/>
  </cols>
  <sheetData>
    <row r="1" spans="1:15">
      <c r="A1" s="1"/>
      <c r="B1" s="2" t="s">
        <v>16</v>
      </c>
      <c r="C1" s="1"/>
      <c r="D1" s="62" t="s">
        <v>0</v>
      </c>
      <c r="E1" s="62"/>
      <c r="F1" s="62" t="s">
        <v>17</v>
      </c>
      <c r="G1" s="62"/>
      <c r="H1" s="1"/>
      <c r="I1" s="1"/>
      <c r="J1" s="1"/>
      <c r="K1" s="15" t="s">
        <v>2</v>
      </c>
      <c r="L1" s="1"/>
      <c r="M1" s="1"/>
      <c r="N1" s="1"/>
      <c r="O1" s="1"/>
    </row>
    <row r="2" spans="1:1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/>
      <c r="G2" s="4"/>
      <c r="H2" s="5" t="s">
        <v>8</v>
      </c>
      <c r="I2" s="4" t="s">
        <v>9</v>
      </c>
      <c r="J2" s="1"/>
      <c r="K2" s="16">
        <v>29</v>
      </c>
      <c r="L2" s="1"/>
      <c r="M2" s="1"/>
      <c r="N2" s="1"/>
      <c r="O2" s="1"/>
    </row>
    <row r="3" spans="1:15">
      <c r="A3" s="3">
        <v>1</v>
      </c>
      <c r="B3" s="3" t="s">
        <v>18</v>
      </c>
      <c r="C3" s="3">
        <v>23</v>
      </c>
      <c r="D3" s="6">
        <f>H3*K2</f>
        <v>10875</v>
      </c>
      <c r="E3" s="6">
        <f t="shared" ref="E3:E9" si="0">C3*D3</f>
        <v>250125</v>
      </c>
      <c r="F3" s="6">
        <v>16400</v>
      </c>
      <c r="G3" s="6">
        <f>F3*C3</f>
        <v>377200</v>
      </c>
      <c r="H3" s="7">
        <v>375</v>
      </c>
      <c r="I3" s="17">
        <v>44390</v>
      </c>
      <c r="J3" s="12"/>
      <c r="K3" s="12"/>
      <c r="L3" s="1"/>
      <c r="M3" s="1"/>
      <c r="N3" s="1"/>
      <c r="O3" s="1"/>
    </row>
    <row r="4" spans="1:15">
      <c r="A4" s="3">
        <v>2</v>
      </c>
      <c r="B4" s="3" t="s">
        <v>19</v>
      </c>
      <c r="C4" s="3">
        <v>23</v>
      </c>
      <c r="D4" s="6">
        <v>50</v>
      </c>
      <c r="E4" s="6">
        <f t="shared" si="0"/>
        <v>1150</v>
      </c>
      <c r="F4" s="6">
        <v>100</v>
      </c>
      <c r="G4" s="6">
        <f t="shared" ref="G4:G9" si="1">F4*C4</f>
        <v>2300</v>
      </c>
      <c r="H4" s="7"/>
      <c r="I4" s="17">
        <v>91026</v>
      </c>
      <c r="J4" s="12"/>
      <c r="K4" s="12"/>
      <c r="L4" s="1"/>
      <c r="M4" s="1"/>
      <c r="N4" s="1"/>
      <c r="O4" s="1"/>
    </row>
    <row r="5" spans="1:15">
      <c r="A5" s="3">
        <v>3</v>
      </c>
      <c r="B5" s="3" t="s">
        <v>20</v>
      </c>
      <c r="C5" s="3">
        <v>23</v>
      </c>
      <c r="D5" s="6">
        <v>300</v>
      </c>
      <c r="E5" s="6">
        <f t="shared" si="0"/>
        <v>6900</v>
      </c>
      <c r="F5" s="6">
        <v>500</v>
      </c>
      <c r="G5" s="6">
        <f t="shared" si="1"/>
        <v>11500</v>
      </c>
      <c r="H5" s="7"/>
      <c r="I5" s="17" t="s">
        <v>21</v>
      </c>
      <c r="J5" s="12"/>
      <c r="K5" s="12"/>
      <c r="L5" s="1"/>
      <c r="M5" s="1"/>
      <c r="N5" s="1"/>
      <c r="O5" s="1"/>
    </row>
    <row r="6" spans="1:15">
      <c r="A6" s="3">
        <v>4</v>
      </c>
      <c r="B6" s="3" t="s">
        <v>22</v>
      </c>
      <c r="C6" s="3">
        <v>23</v>
      </c>
      <c r="D6" s="6">
        <f>H6*K2</f>
        <v>4582</v>
      </c>
      <c r="E6" s="6">
        <f t="shared" si="0"/>
        <v>105386</v>
      </c>
      <c r="F6" s="6">
        <v>6600</v>
      </c>
      <c r="G6" s="6">
        <f t="shared" si="1"/>
        <v>151800</v>
      </c>
      <c r="H6" s="7">
        <v>158</v>
      </c>
      <c r="I6" s="17">
        <v>44153</v>
      </c>
      <c r="J6" s="12"/>
      <c r="K6" s="12"/>
      <c r="L6" s="1"/>
      <c r="M6" s="1"/>
      <c r="N6" s="1"/>
      <c r="O6" s="1"/>
    </row>
    <row r="7" spans="1:15">
      <c r="A7" s="3">
        <v>5</v>
      </c>
      <c r="B7" s="3" t="s">
        <v>23</v>
      </c>
      <c r="C7" s="3">
        <f>23*2</f>
        <v>46</v>
      </c>
      <c r="D7" s="6">
        <f>H7*K2</f>
        <v>456.75</v>
      </c>
      <c r="E7" s="6">
        <f t="shared" si="0"/>
        <v>21010.5</v>
      </c>
      <c r="F7" s="6">
        <v>700</v>
      </c>
      <c r="G7" s="6">
        <f t="shared" si="1"/>
        <v>32200</v>
      </c>
      <c r="H7" s="7">
        <f>5.25*3</f>
        <v>15.75</v>
      </c>
      <c r="I7" s="17">
        <v>11033</v>
      </c>
      <c r="J7" s="12"/>
      <c r="K7" s="12"/>
      <c r="L7" s="1"/>
      <c r="M7" s="1"/>
      <c r="N7" s="1"/>
      <c r="O7" s="1"/>
    </row>
    <row r="8" spans="1:15">
      <c r="A8" s="3">
        <v>6</v>
      </c>
      <c r="B8" s="3" t="s">
        <v>24</v>
      </c>
      <c r="C8" s="3">
        <v>46</v>
      </c>
      <c r="D8" s="6">
        <f>H8*K2</f>
        <v>105.85</v>
      </c>
      <c r="E8" s="6">
        <f t="shared" si="0"/>
        <v>4869.0999999999995</v>
      </c>
      <c r="F8" s="6">
        <v>150</v>
      </c>
      <c r="G8" s="6">
        <f t="shared" si="1"/>
        <v>6900</v>
      </c>
      <c r="H8" s="7">
        <v>3.65</v>
      </c>
      <c r="I8" s="17">
        <v>11032</v>
      </c>
      <c r="J8" s="12"/>
      <c r="K8" s="12"/>
      <c r="L8" s="1"/>
      <c r="M8" s="1"/>
      <c r="N8" s="1"/>
      <c r="O8" s="1"/>
    </row>
    <row r="9" spans="1:15">
      <c r="A9" s="8"/>
      <c r="B9" s="8" t="s">
        <v>25</v>
      </c>
      <c r="C9" s="8">
        <f>23*10</f>
        <v>230</v>
      </c>
      <c r="D9" s="9">
        <v>80</v>
      </c>
      <c r="E9" s="6">
        <f t="shared" si="0"/>
        <v>18400</v>
      </c>
      <c r="F9" s="6">
        <v>120</v>
      </c>
      <c r="G9" s="6">
        <f t="shared" si="1"/>
        <v>27600</v>
      </c>
      <c r="H9" s="10"/>
      <c r="I9" s="18"/>
      <c r="J9" s="12"/>
      <c r="K9" s="12"/>
      <c r="L9" s="1"/>
      <c r="M9" s="1"/>
      <c r="N9" s="1"/>
      <c r="O9" s="1"/>
    </row>
    <row r="10" spans="1:15">
      <c r="A10" s="1"/>
      <c r="B10" s="1"/>
      <c r="C10" s="1"/>
      <c r="D10" s="11"/>
      <c r="E10" s="6">
        <f>SUM(E3:E9)</f>
        <v>407840.6</v>
      </c>
      <c r="F10" s="9"/>
      <c r="G10" s="9">
        <f>SUM(G3:G9)</f>
        <v>609500</v>
      </c>
      <c r="H10" s="11"/>
      <c r="I10" s="11"/>
      <c r="J10" s="12"/>
      <c r="K10" s="12"/>
      <c r="L10" s="1"/>
      <c r="M10" s="1"/>
      <c r="N10" s="1"/>
      <c r="O10" s="1"/>
    </row>
    <row r="11" spans="1:15">
      <c r="A11" s="1"/>
      <c r="B11" s="1"/>
      <c r="C11" s="1"/>
      <c r="D11" s="12"/>
      <c r="E11" s="12"/>
      <c r="F11" s="12"/>
      <c r="G11" s="12"/>
      <c r="H11" s="11"/>
      <c r="I11" s="11"/>
      <c r="J11" s="12"/>
      <c r="K11" s="12"/>
      <c r="L11" s="1"/>
      <c r="M11" s="1"/>
      <c r="N11" s="1"/>
      <c r="O11" s="1"/>
    </row>
    <row r="12" spans="1:15">
      <c r="A12" s="1"/>
      <c r="B12" s="1"/>
      <c r="C12" s="1"/>
      <c r="D12" s="12"/>
      <c r="E12" s="12"/>
      <c r="F12" s="12"/>
      <c r="G12" s="12"/>
      <c r="H12" s="11"/>
      <c r="I12" s="11"/>
      <c r="J12" s="12"/>
      <c r="K12" s="12"/>
      <c r="L12" s="1"/>
      <c r="M12" s="1"/>
      <c r="N12" s="1"/>
      <c r="O12" s="1"/>
    </row>
    <row r="13" spans="1:15">
      <c r="A13" s="1"/>
      <c r="B13" s="2" t="s">
        <v>26</v>
      </c>
      <c r="C13" s="1"/>
      <c r="D13" s="62" t="s">
        <v>0</v>
      </c>
      <c r="E13" s="62"/>
      <c r="F13" s="13"/>
      <c r="G13" s="13"/>
      <c r="H13" s="1"/>
      <c r="I13" s="1"/>
      <c r="J13" s="12"/>
      <c r="K13" s="12"/>
      <c r="L13" s="1"/>
      <c r="M13" s="1"/>
      <c r="N13" s="1"/>
      <c r="O13" s="1"/>
    </row>
    <row r="14" spans="1:15">
      <c r="A14" s="3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/>
      <c r="G14" s="4"/>
      <c r="H14" s="5" t="s">
        <v>8</v>
      </c>
      <c r="I14" s="4" t="s">
        <v>9</v>
      </c>
      <c r="J14" s="12"/>
      <c r="K14" s="12"/>
      <c r="L14" s="1"/>
      <c r="M14" s="1"/>
      <c r="N14" s="1"/>
      <c r="O14" s="1"/>
    </row>
    <row r="15" spans="1:15">
      <c r="A15" s="3">
        <v>1</v>
      </c>
      <c r="B15" s="3" t="s">
        <v>27</v>
      </c>
      <c r="C15" s="3">
        <v>5</v>
      </c>
      <c r="D15" s="6">
        <v>22000</v>
      </c>
      <c r="E15" s="6">
        <f>C15*D15</f>
        <v>110000</v>
      </c>
      <c r="F15" s="6">
        <v>16400</v>
      </c>
      <c r="G15" s="6">
        <f>F15*C15</f>
        <v>82000</v>
      </c>
      <c r="H15" s="7">
        <v>375</v>
      </c>
      <c r="I15" s="17">
        <v>50148</v>
      </c>
      <c r="J15" s="12"/>
      <c r="K15" s="12"/>
      <c r="L15" s="1"/>
      <c r="M15" s="1"/>
      <c r="N15" s="1"/>
      <c r="O15" s="1"/>
    </row>
    <row r="16" spans="1:15">
      <c r="A16" s="3">
        <v>2</v>
      </c>
      <c r="B16" s="3" t="s">
        <v>20</v>
      </c>
      <c r="C16" s="3">
        <v>5</v>
      </c>
      <c r="D16" s="6">
        <v>300</v>
      </c>
      <c r="E16" s="6">
        <f>C16*D16</f>
        <v>1500</v>
      </c>
      <c r="F16" s="6">
        <v>500</v>
      </c>
      <c r="G16" s="6">
        <f t="shared" ref="G16:G19" si="2">F16*C16</f>
        <v>2500</v>
      </c>
      <c r="H16" s="7"/>
      <c r="I16" s="17" t="s">
        <v>21</v>
      </c>
      <c r="J16" s="12"/>
      <c r="K16" s="12"/>
      <c r="L16" s="1"/>
      <c r="M16" s="1"/>
      <c r="N16" s="1"/>
      <c r="O16" s="1"/>
    </row>
    <row r="17" spans="1:15">
      <c r="A17" s="3">
        <v>3</v>
      </c>
      <c r="B17" s="3" t="s">
        <v>28</v>
      </c>
      <c r="C17" s="3">
        <v>2</v>
      </c>
      <c r="D17" s="6">
        <f>H17*K2</f>
        <v>11890</v>
      </c>
      <c r="E17" s="6">
        <f>C17*D17</f>
        <v>23780</v>
      </c>
      <c r="F17" s="6">
        <v>12900</v>
      </c>
      <c r="G17" s="6">
        <f t="shared" si="2"/>
        <v>25800</v>
      </c>
      <c r="H17" s="7">
        <v>410</v>
      </c>
      <c r="I17" s="17" t="s">
        <v>29</v>
      </c>
      <c r="J17" s="12"/>
      <c r="K17" s="12"/>
      <c r="L17" s="1"/>
      <c r="M17" s="1"/>
      <c r="N17" s="1"/>
      <c r="O17" s="1"/>
    </row>
    <row r="18" spans="1:15">
      <c r="A18" s="3">
        <v>4</v>
      </c>
      <c r="B18" s="3" t="s">
        <v>30</v>
      </c>
      <c r="C18" s="3">
        <v>3</v>
      </c>
      <c r="D18" s="6">
        <f>H18*K2</f>
        <v>8120</v>
      </c>
      <c r="E18" s="6">
        <f>C18*D18</f>
        <v>24360</v>
      </c>
      <c r="F18" s="6">
        <v>9500</v>
      </c>
      <c r="G18" s="6">
        <f t="shared" si="2"/>
        <v>28500</v>
      </c>
      <c r="H18" s="7">
        <v>280</v>
      </c>
      <c r="I18" s="17" t="s">
        <v>29</v>
      </c>
      <c r="J18" s="1"/>
      <c r="K18" s="1"/>
      <c r="L18" s="1"/>
      <c r="M18" s="1"/>
      <c r="N18" s="1"/>
      <c r="O18" s="1"/>
    </row>
    <row r="19" spans="1:15">
      <c r="A19" s="8"/>
      <c r="B19" s="8" t="s">
        <v>31</v>
      </c>
      <c r="C19" s="8">
        <v>5</v>
      </c>
      <c r="D19" s="9">
        <v>2000</v>
      </c>
      <c r="E19" s="9">
        <f>C19*D19</f>
        <v>10000</v>
      </c>
      <c r="F19" s="9">
        <v>3000</v>
      </c>
      <c r="G19" s="9">
        <f t="shared" si="2"/>
        <v>15000</v>
      </c>
      <c r="H19" s="10"/>
      <c r="I19" s="18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2">
        <f>SUM(E15:E19)</f>
        <v>169640</v>
      </c>
      <c r="F20" s="12"/>
      <c r="G20" s="12">
        <f>SUM(G15:G19)</f>
        <v>153800</v>
      </c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2"/>
      <c r="F22" s="1"/>
      <c r="G22" s="12"/>
      <c r="H22" s="1"/>
      <c r="I22" s="12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2">
        <f>E20+E10</f>
        <v>577480.6</v>
      </c>
      <c r="F23" s="12">
        <f t="shared" ref="F23:G23" si="3">F20+F10</f>
        <v>0</v>
      </c>
      <c r="G23" s="12">
        <f t="shared" si="3"/>
        <v>763300</v>
      </c>
      <c r="H23" s="1"/>
      <c r="I23" s="12">
        <f>G23-E23</f>
        <v>185819.40000000002</v>
      </c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F25" t="s">
        <v>32</v>
      </c>
      <c r="G25" s="14">
        <f>(G23-E23)/G23</f>
        <v>0.24344215904624658</v>
      </c>
    </row>
    <row r="26" spans="1:15">
      <c r="F26" t="s">
        <v>33</v>
      </c>
      <c r="G26">
        <v>10</v>
      </c>
    </row>
  </sheetData>
  <mergeCells count="3">
    <mergeCell ref="D1:E1"/>
    <mergeCell ref="F1:G1"/>
    <mergeCell ref="D13:E13"/>
  </mergeCells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 лот</vt:lpstr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Директор</cp:lastModifiedBy>
  <dcterms:created xsi:type="dcterms:W3CDTF">2006-09-28T05:33:00Z</dcterms:created>
  <dcterms:modified xsi:type="dcterms:W3CDTF">2021-03-18T10:04:57Z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