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antonsolyarik/Desktop/"/>
    </mc:Choice>
  </mc:AlternateContent>
  <bookViews>
    <workbookView xWindow="0" yWindow="0" windowWidth="25600" windowHeight="16000" tabRatio="500" activeTab="1"/>
  </bookViews>
  <sheets>
    <sheet name="Подробный" sheetId="1" r:id="rId1"/>
    <sheet name="Краткий" sheetId="2" r:id="rId2"/>
  </sheets>
  <definedNames>
    <definedName name="_xlnm._FilterDatabase" localSheetId="0" hidden="1">Подробный!$A$1:$D$128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6" i="1" l="1"/>
  <c r="C111" i="1"/>
  <c r="C117" i="1"/>
  <c r="C90" i="1"/>
  <c r="C89" i="1"/>
  <c r="C105" i="1"/>
  <c r="C100" i="1"/>
  <c r="C115" i="1"/>
  <c r="C116" i="1"/>
  <c r="C91" i="1"/>
  <c r="C118" i="1"/>
  <c r="C93" i="1"/>
  <c r="C96" i="1"/>
  <c r="C95" i="1"/>
  <c r="C99" i="1"/>
  <c r="C114" i="1"/>
  <c r="C103" i="1"/>
  <c r="D92" i="1"/>
  <c r="D30" i="1"/>
  <c r="D78" i="1"/>
  <c r="D97" i="1"/>
  <c r="D66" i="1"/>
  <c r="D94" i="1"/>
  <c r="D55" i="1"/>
  <c r="D13" i="1"/>
  <c r="D77" i="1"/>
  <c r="D81" i="1"/>
  <c r="D75" i="1"/>
  <c r="D48" i="1"/>
  <c r="D62" i="1"/>
  <c r="D68" i="1"/>
  <c r="D53" i="1"/>
  <c r="D14" i="1"/>
  <c r="D101" i="1"/>
  <c r="D70" i="1"/>
  <c r="D69" i="1"/>
  <c r="D67" i="1"/>
  <c r="D83" i="1"/>
  <c r="D12" i="1"/>
  <c r="D87" i="1"/>
  <c r="D36" i="1"/>
  <c r="D44" i="1"/>
  <c r="D60" i="1"/>
  <c r="D28" i="1"/>
  <c r="D8" i="1"/>
  <c r="D27" i="1"/>
  <c r="D10" i="1"/>
  <c r="D16" i="1"/>
  <c r="D15" i="1"/>
  <c r="D65" i="1"/>
  <c r="D26" i="1"/>
  <c r="D79" i="1"/>
  <c r="D9" i="1"/>
  <c r="D80" i="1"/>
  <c r="D86" i="1"/>
  <c r="D64" i="1"/>
  <c r="D29" i="1"/>
  <c r="D49" i="1"/>
  <c r="D119" i="1"/>
  <c r="D118" i="1"/>
  <c r="D95" i="1"/>
  <c r="D54" i="1"/>
  <c r="D102" i="1"/>
  <c r="D112" i="1"/>
  <c r="D105" i="1"/>
  <c r="D115" i="1"/>
  <c r="D58" i="1"/>
  <c r="D57" i="1"/>
  <c r="D25" i="1"/>
  <c r="D59" i="1"/>
  <c r="D24" i="1"/>
  <c r="D5" i="1"/>
  <c r="D22" i="1"/>
  <c r="D37" i="1"/>
  <c r="D38" i="1"/>
  <c r="D39" i="1"/>
  <c r="D40" i="1"/>
  <c r="D41" i="1"/>
  <c r="D42" i="1"/>
  <c r="D50" i="1"/>
  <c r="D51" i="1"/>
  <c r="D108" i="1"/>
  <c r="D23" i="1"/>
  <c r="D71" i="1"/>
  <c r="D72" i="1"/>
  <c r="D4" i="1"/>
  <c r="D76" i="1"/>
  <c r="D96" i="1"/>
  <c r="D98" i="1"/>
  <c r="D2" i="1"/>
  <c r="D100" i="1"/>
  <c r="D46" i="1"/>
  <c r="D18" i="1"/>
  <c r="D19" i="1"/>
  <c r="D20" i="1"/>
  <c r="D43" i="1"/>
  <c r="D33" i="1"/>
  <c r="D34" i="1"/>
  <c r="D35" i="1"/>
  <c r="D82" i="1"/>
  <c r="D11" i="1"/>
  <c r="D99" i="1"/>
  <c r="D45" i="1"/>
  <c r="D91" i="1"/>
  <c r="D3" i="1"/>
  <c r="D117" i="1"/>
  <c r="D109" i="1"/>
  <c r="D73" i="1"/>
  <c r="D74" i="1"/>
  <c r="D47" i="1"/>
  <c r="D116" i="1"/>
  <c r="D107" i="1"/>
  <c r="D56" i="1"/>
  <c r="D17" i="1"/>
  <c r="D31" i="1"/>
  <c r="D32" i="1"/>
  <c r="D110" i="1"/>
  <c r="D21" i="1"/>
  <c r="D63" i="1"/>
  <c r="D90" i="1"/>
  <c r="D114" i="1"/>
  <c r="D52" i="1"/>
  <c r="D61" i="1"/>
  <c r="D93" i="1"/>
  <c r="D103" i="1"/>
  <c r="D88" i="1"/>
  <c r="D104" i="1"/>
  <c r="D6" i="1"/>
  <c r="D89" i="1"/>
  <c r="D85" i="1"/>
  <c r="D111" i="1"/>
  <c r="D113" i="1"/>
  <c r="D106" i="1"/>
  <c r="D7" i="1"/>
  <c r="D84" i="1"/>
  <c r="C47" i="1"/>
  <c r="C2" i="1"/>
  <c r="C3" i="1"/>
  <c r="C4" i="1"/>
  <c r="C23" i="1"/>
  <c r="C24" i="1"/>
  <c r="C22" i="1"/>
  <c r="C5" i="1"/>
  <c r="C25" i="1"/>
  <c r="C43" i="1"/>
  <c r="D127" i="1"/>
</calcChain>
</file>

<file path=xl/sharedStrings.xml><?xml version="1.0" encoding="utf-8"?>
<sst xmlns="http://schemas.openxmlformats.org/spreadsheetml/2006/main" count="138" uniqueCount="123">
  <si>
    <t>DEDOLIGHT DLH4</t>
  </si>
  <si>
    <t>Название</t>
  </si>
  <si>
    <t>Количество</t>
  </si>
  <si>
    <t>Цена</t>
  </si>
  <si>
    <t>Сумма</t>
  </si>
  <si>
    <t>Наушники с шумоподавлением 32dB</t>
  </si>
  <si>
    <t>Xiaomi Huosai Piston v3 Black</t>
  </si>
  <si>
    <t>Рация Motorola TLKR T92 H2O 2 комплекта</t>
  </si>
  <si>
    <t>IMG Stage Line DIB-102</t>
  </si>
  <si>
    <t>Manfrotto 504HD</t>
  </si>
  <si>
    <t>25" Dell UltraSharp UP2516D Black </t>
  </si>
  <si>
    <t>ПОЛНАЯ СУММА:</t>
  </si>
  <si>
    <t>Metabones T Speed Booster Ultra 0.71x Adapter for Canon Full-Frame EF-Mount Lens to Sony E-Mount APS-C Camera</t>
  </si>
  <si>
    <t>КУРС ДОЛЛ</t>
  </si>
  <si>
    <t>КУРС ЕВРО</t>
  </si>
  <si>
    <t>SONY Alpha a6500 body Black</t>
  </si>
  <si>
    <t>Spider Camera Holster SpiderPro Dual Camera System</t>
  </si>
  <si>
    <t>Поляризационные фильтры</t>
  </si>
  <si>
    <t>Joby Gorillapod SLR-Zoom Flexible Mini Tripod w/ BH1-01EN Ball Head </t>
  </si>
  <si>
    <t>GoPro HERO5 Black</t>
  </si>
  <si>
    <t>GoPro Rechargeable Battery for HERO5 Black</t>
  </si>
  <si>
    <t>Drobo 5N: Network Attached Storage - 5 bay array - Gigabit Ethernet port</t>
  </si>
  <si>
    <t>WD Red 3TB NAS Hard Disk Drive - 5400 RPM Class SATA 6 Gb/s 64MB Cache 3.5 Inch - WD30EFRX</t>
  </si>
  <si>
    <t>Cisco SG300-10 10-port Gigabit Managed Switch (SRW2008-K9-NA)</t>
  </si>
  <si>
    <t>Ubiquiti Networks Unifi 802.11ac Dual-Radio PRO Access Point </t>
  </si>
  <si>
    <t>Ubiquiti Networks POE-24-12W POE External Injector</t>
  </si>
  <si>
    <t>Linksys 8-Port Metallic Gigabit Switch</t>
  </si>
  <si>
    <t>Nyrius ARIES Pro Wireless HDMI Transmitter and Receiver To Stream HD 1080p 3D Video From Laptop, PC, Cable, Netflix, YouTube, PS4, Xbox 1, Drones, Pro Camera, To HDTV/Projector/Monitor (NPCS600)</t>
  </si>
  <si>
    <t>ARTLINE WorkStation W77 v01</t>
  </si>
  <si>
    <t>Razer Cynosa Pro USB Black</t>
  </si>
  <si>
    <t>Razer Abyssus 2014 Essential USB Black</t>
  </si>
  <si>
    <t>Bitrix 24</t>
  </si>
  <si>
    <t>ARTLINE WorkStation W78 v02</t>
  </si>
  <si>
    <t>Slik Pro 824CF</t>
  </si>
  <si>
    <t>Panasonic HC-X1000 Black </t>
  </si>
  <si>
    <t>Panasonic VW-VBG6</t>
  </si>
  <si>
    <t>Canon EF 24-105mm f/4L IS II USM Lens </t>
  </si>
  <si>
    <t>Canon EF 50mm f/1.4 USM Lens</t>
  </si>
  <si>
    <t>VariZoom VZ-B20 Custom Video Bag</t>
  </si>
  <si>
    <t>Рюкзак National Geographic Medium Rucksack NG A5270</t>
  </si>
  <si>
    <t>студийный монитор KRK ROKIT 8 G3 1шт</t>
  </si>
  <si>
    <t>Студийные динамические наушники AKG K52</t>
  </si>
  <si>
    <t>Мониторные наушники Audio-Technica ATH-M50X</t>
  </si>
  <si>
    <t>микрофон Shure SM58 SE</t>
  </si>
  <si>
    <t>микрофон конденсаторный RODE NT2-A</t>
  </si>
  <si>
    <t xml:space="preserve">Динамический микрофон для басовых инструментов AKG D112 MkII </t>
  </si>
  <si>
    <t>Инструментальный микрофон Shure SM57-LCE</t>
  </si>
  <si>
    <t>Инструментальный микрофон AKG C 451 B</t>
  </si>
  <si>
    <t>Пара инструментальных микрофонов AKG C 451 B Stereo Pair</t>
  </si>
  <si>
    <t>предусилитель 2-канальный ламповый микрофонный ART PRO MPA II</t>
  </si>
  <si>
    <t xml:space="preserve"> Цифровой микшерный пульт Allen &amp; Heath QU-16 </t>
  </si>
  <si>
    <t>Пюпитр QUIK LOK MS334</t>
  </si>
  <si>
    <t>Низкая микрофонная стойка QUIK LOK A340 BK</t>
  </si>
  <si>
    <t>Микрофонная стойка напольная Bespeco MS30NE</t>
  </si>
  <si>
    <t>Шестиканальный усилитель для наушников</t>
  </si>
  <si>
    <t>микрофонный кабель в бухте (100 м) QUIK LOK CM995BK</t>
  </si>
  <si>
    <t>кабельный разъем 3-х контактный XLR папа Neutrik NC3MXX-BAG 3шт</t>
  </si>
  <si>
    <t xml:space="preserve"> кабельный разъем 3-х контактный XLR мама Neutrik NC3FXX-BAG 3шт</t>
  </si>
  <si>
    <t>кабельный разъем 3-х контактный XLR мама Neutrik NC3FX-B 3шт</t>
  </si>
  <si>
    <t>кабельный разъем 3-х контактный XLR папа Neutrik NC3MXX-B 3шт</t>
  </si>
  <si>
    <t>кабельный разъем 3-х контактный XLR папа Neutrik NC3MX 10шт</t>
  </si>
  <si>
    <t xml:space="preserve"> кабельный разъем 3-х контактный XLR мама Neutrik NC3FX 10шт</t>
  </si>
  <si>
    <t xml:space="preserve"> Акустический поролон Пирамида 70 200*100см 7 шт</t>
  </si>
  <si>
    <t xml:space="preserve"> Акустический поролон Пила 70 200*100см 4шт</t>
  </si>
  <si>
    <t>QUIK LOK RS10EU - Настольная рэковая стойка</t>
  </si>
  <si>
    <t>Угловая басовая ловушка Пила акустический поролон 30*30*100см 4 шт</t>
  </si>
  <si>
    <t>Монітор Philips 234E5QHAW/00  2шт</t>
  </si>
  <si>
    <t>Монітор LG 23MP57HQ-P</t>
  </si>
  <si>
    <t>ntel Core i7-7700К (4.2 - 4.5 ГГц) / RAM 32 ГБ / HDD 2 TБ + SSD 250 ГБ / nVidia Quadro P2000, 5 ГБ / DVD-RW / LAN / без ОС</t>
  </si>
  <si>
    <t>Проводная компьютерная мышь A4 Tech N-302</t>
  </si>
  <si>
    <t>Проводная клавиатура A4Tech KL-40</t>
  </si>
  <si>
    <t>Источники бесперебойного питания CyberPower PR1500ELCD</t>
  </si>
  <si>
    <t>Микрофон-пушка AZDEN SGM-2X для видеокамер</t>
  </si>
  <si>
    <t>Монитор Lilliput 5DII-O/P</t>
  </si>
  <si>
    <t>Радиосиcтема Sennheiser EW 300-2 IEM G3</t>
  </si>
  <si>
    <t>Кистевой ремень JJC HS-N</t>
  </si>
  <si>
    <t>Аккумулятор Canon LP-E8 аналог от Power Plant</t>
  </si>
  <si>
    <t>Карта памяти Transcend TS32GSDHC10U1 32GB Ultimate UHS-I Card</t>
  </si>
  <si>
    <t>Аккумуляторы Panasonic Ni-MH АА 2700 mAh BK-3HGAE (4шт)</t>
  </si>
  <si>
    <t>Зарядное устройство Technoline BC-700</t>
  </si>
  <si>
    <t>Зарядное устройство для Canon LP-E8 (аналог)</t>
  </si>
  <si>
    <t>Сетевое зарядное устройство PowerPlant Nikon EN-EL9 Slim</t>
  </si>
  <si>
    <t>Карандаш JJC CL-P1 для чистки оптики</t>
  </si>
  <si>
    <t>Чехол для объектива Think Tank Lens Changer 35 V2.0</t>
  </si>
  <si>
    <t>Аккумулятор Sony NP-F750 (аналог) PowerPlant</t>
  </si>
  <si>
    <t>Чехол Manfrotto MB MBAG100PNHD для штатива</t>
  </si>
  <si>
    <t>Светодиодная панель MLux LED 1300PB Bi-Color</t>
  </si>
  <si>
    <t>Клейкая лента HPX GB5025</t>
  </si>
  <si>
    <t>Журавль Weifenf W 501 + колёса PCA-22M</t>
  </si>
  <si>
    <t>MANFROTTO 1004BAC Master Stand</t>
  </si>
  <si>
    <t>Стрела, операторский кран, максимальная нагрузка 5кг</t>
  </si>
  <si>
    <t>Стрела Flamingo операторского крана</t>
  </si>
  <si>
    <t>Слайдер Vivat Slider IGUS 1 метр</t>
  </si>
  <si>
    <t>Электропривод Slide Kamera HDN-1 DC для слайдера</t>
  </si>
  <si>
    <t>Дождевой чехол Manfrotto MB PL-CRC-13</t>
  </si>
  <si>
    <t>ATEM Production Studio 4K</t>
  </si>
  <si>
    <t>ХРОМАКЕЙ ЗЕЛЕНЫЙ - ФОН НА ПРУЖИНЕ 158Х193СМ RBP-6276/BCP-10</t>
  </si>
  <si>
    <t>HYUNDAE PHOTONICS White/Metal Silver 80x120см</t>
  </si>
  <si>
    <t xml:space="preserve">Система стабилизации STABICAM KIT </t>
  </si>
  <si>
    <t>Glidecam Camcrane 200</t>
  </si>
  <si>
    <t>Портативный микшер Azden для зеркальных камер (FMX-DSLR)</t>
  </si>
  <si>
    <t>Дождевой чехол Manfrotto MB PL-E-702</t>
  </si>
  <si>
    <t>Фотосумка Delsey ODC21 для фотоаппаратов</t>
  </si>
  <si>
    <t>Чехол Slik #1660 для штатива</t>
  </si>
  <si>
    <t>Сумка Kata CCC-1-A для видеокамеры</t>
  </si>
  <si>
    <t>Накамерный свет Lishuai LED-312DS</t>
  </si>
  <si>
    <t>Рекордер Zoom H6</t>
  </si>
  <si>
    <t>Стедикам DJI RONIN</t>
  </si>
  <si>
    <t>Плечевой упор DSLR Rig RL-04 Pro</t>
  </si>
  <si>
    <t>Крісло офісне RUNGSTED</t>
  </si>
  <si>
    <t>Sigma 24mm f/1.4 DG HSM Art Lens for Canon EF</t>
  </si>
  <si>
    <t>ATcom HDMI to HDMI 20.0m (17393)</t>
  </si>
  <si>
    <t>Відеокамери</t>
  </si>
  <si>
    <t>Штативи</t>
  </si>
  <si>
    <t>Мікрофони</t>
  </si>
  <si>
    <t>Мережеве обладнання</t>
  </si>
  <si>
    <t>Комп'ютери</t>
  </si>
  <si>
    <t>Звукова апаратура</t>
  </si>
  <si>
    <t>Світлове обладнання</t>
  </si>
  <si>
    <t>Системи стабілізації відеозйомки</t>
  </si>
  <si>
    <t>Обладнання для студії звукозапису</t>
  </si>
  <si>
    <t>Витратні матеріали</t>
  </si>
  <si>
    <t>Комутаційне забезпечення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</si>
</sst>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₴&quot;_-;\-* #,##0.00\ &quot;₴&quot;_-;_-* &quot;-&quot;??\ &quot;₴&quot;_-;_-@_-"/>
    <numFmt numFmtId="164" formatCode="#,##0.00_₴"/>
    <numFmt numFmtId="168" formatCode="#,##0_₴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</font>
    <font>
      <sz val="14"/>
      <color theme="1"/>
      <name val="Arial"/>
    </font>
    <font>
      <sz val="12"/>
      <color rgb="FF333333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2" borderId="2" xfId="0" applyFont="1" applyFill="1" applyBorder="1"/>
    <xf numFmtId="0" fontId="3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44" fontId="0" fillId="2" borderId="7" xfId="2" applyFont="1" applyFill="1" applyBorder="1"/>
    <xf numFmtId="44" fontId="0" fillId="0" borderId="0" xfId="2" applyFont="1"/>
    <xf numFmtId="164" fontId="0" fillId="0" borderId="0" xfId="0" applyNumberFormat="1" applyFont="1"/>
    <xf numFmtId="0" fontId="0" fillId="3" borderId="0" xfId="0" applyFont="1" applyFill="1"/>
    <xf numFmtId="168" fontId="0" fillId="0" borderId="0" xfId="0" applyNumberFormat="1" applyFont="1"/>
    <xf numFmtId="0" fontId="0" fillId="0" borderId="1" xfId="0" applyFont="1" applyBorder="1"/>
    <xf numFmtId="2" fontId="0" fillId="0" borderId="1" xfId="0" applyNumberFormat="1" applyFont="1" applyBorder="1"/>
    <xf numFmtId="44" fontId="0" fillId="0" borderId="1" xfId="2" applyFont="1" applyBorder="1"/>
    <xf numFmtId="164" fontId="0" fillId="0" borderId="1" xfId="0" applyNumberFormat="1" applyFont="1" applyBorder="1"/>
    <xf numFmtId="168" fontId="0" fillId="0" borderId="1" xfId="0" applyNumberFormat="1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5" fillId="0" borderId="4" xfId="0" applyFont="1" applyBorder="1"/>
    <xf numFmtId="0" fontId="1" fillId="0" borderId="4" xfId="1" applyFont="1" applyBorder="1"/>
    <xf numFmtId="0" fontId="2" fillId="0" borderId="4" xfId="1" applyBorder="1"/>
    <xf numFmtId="0" fontId="0" fillId="0" borderId="6" xfId="0" applyFont="1" applyBorder="1"/>
    <xf numFmtId="0" fontId="0" fillId="0" borderId="9" xfId="0" applyFont="1" applyBorder="1"/>
    <xf numFmtId="0" fontId="0" fillId="0" borderId="7" xfId="0" applyFont="1" applyBorder="1"/>
    <xf numFmtId="164" fontId="0" fillId="0" borderId="8" xfId="0" applyNumberFormat="1" applyFont="1" applyBorder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hphotovideo.com/c/product/1274430-REG/gopro_aabat_001_battery.html/pageID/accessory" TargetMode="External"/><Relationship Id="rId2" Type="http://schemas.openxmlformats.org/officeDocument/2006/relationships/hyperlink" Target="https://www.bhphotovideo.com/c/product/1325249-USA/canon_1380c002wb_ef_24_105mm_f_4l_is.html" TargetMode="External"/><Relationship Id="rId3" Type="http://schemas.openxmlformats.org/officeDocument/2006/relationships/hyperlink" Target="https://www.bhphotovideo.com/c/product/1120085-REG/sigma_24mm_f_1_4_dg_hs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36"/>
  <sheetViews>
    <sheetView workbookViewId="0">
      <pane ySplit="1" topLeftCell="A2" activePane="bottomLeft" state="frozen"/>
      <selection pane="bottomLeft" activeCell="A3" sqref="A3"/>
    </sheetView>
  </sheetViews>
  <sheetFormatPr baseColWidth="10" defaultRowHeight="16" x14ac:dyDescent="0.2"/>
  <cols>
    <col min="1" max="1" width="44.33203125" customWidth="1"/>
    <col min="2" max="2" width="17.33203125" customWidth="1"/>
    <col min="3" max="3" width="31.5" customWidth="1"/>
    <col min="4" max="4" width="15.6640625" customWidth="1"/>
    <col min="5" max="5" width="8.83203125" customWidth="1"/>
    <col min="6" max="6" width="7.5" customWidth="1"/>
    <col min="7" max="7" width="16.33203125" customWidth="1"/>
    <col min="8" max="8" width="26.1640625" customWidth="1"/>
  </cols>
  <sheetData>
    <row r="1" spans="1:8" ht="17" thickBot="1" x14ac:dyDescent="0.25">
      <c r="A1" s="13" t="s">
        <v>1</v>
      </c>
      <c r="B1" s="13" t="s">
        <v>2</v>
      </c>
      <c r="C1" s="13" t="s">
        <v>3</v>
      </c>
      <c r="D1" s="13" t="s">
        <v>4</v>
      </c>
      <c r="E1" s="1"/>
      <c r="F1" s="1"/>
      <c r="G1" s="1"/>
      <c r="H1" s="1"/>
    </row>
    <row r="2" spans="1:8" ht="28" customHeight="1" x14ac:dyDescent="0.2">
      <c r="A2" s="20" t="s">
        <v>63</v>
      </c>
      <c r="B2" s="21">
        <v>1</v>
      </c>
      <c r="C2" s="31">
        <f>4*900</f>
        <v>3600</v>
      </c>
      <c r="D2" s="22">
        <f>B2*C2</f>
        <v>3600</v>
      </c>
      <c r="E2" s="1"/>
      <c r="F2" s="1"/>
      <c r="G2" s="1"/>
      <c r="H2" s="1"/>
    </row>
    <row r="3" spans="1:8" x14ac:dyDescent="0.2">
      <c r="A3" s="23" t="s">
        <v>62</v>
      </c>
      <c r="B3" s="15">
        <v>1</v>
      </c>
      <c r="C3" s="18">
        <f>7*980</f>
        <v>6860</v>
      </c>
      <c r="D3" s="24">
        <f>B3*C3</f>
        <v>6860</v>
      </c>
      <c r="E3" s="1"/>
      <c r="F3" s="1"/>
      <c r="G3" s="1"/>
      <c r="H3" s="1"/>
    </row>
    <row r="4" spans="1:8" x14ac:dyDescent="0.2">
      <c r="A4" s="23" t="s">
        <v>61</v>
      </c>
      <c r="B4" s="15">
        <v>1</v>
      </c>
      <c r="C4" s="18">
        <f>10*142.83</f>
        <v>1428.3000000000002</v>
      </c>
      <c r="D4" s="24">
        <f>B4*C4</f>
        <v>1428.3000000000002</v>
      </c>
      <c r="E4" s="1"/>
      <c r="F4" s="1"/>
      <c r="G4" s="1"/>
      <c r="H4" s="1"/>
    </row>
    <row r="5" spans="1:8" x14ac:dyDescent="0.2">
      <c r="A5" s="23" t="s">
        <v>57</v>
      </c>
      <c r="B5" s="15">
        <v>1</v>
      </c>
      <c r="C5" s="18">
        <f>3*147.42</f>
        <v>442.26</v>
      </c>
      <c r="D5" s="24">
        <f>B5*C5</f>
        <v>442.26</v>
      </c>
      <c r="E5" s="1"/>
      <c r="F5" s="1"/>
      <c r="G5" s="1"/>
      <c r="H5" s="1"/>
    </row>
    <row r="6" spans="1:8" x14ac:dyDescent="0.2">
      <c r="A6" s="23" t="s">
        <v>50</v>
      </c>
      <c r="B6" s="15">
        <v>1</v>
      </c>
      <c r="C6" s="17">
        <v>55242</v>
      </c>
      <c r="D6" s="24">
        <f>B6*C6</f>
        <v>55242</v>
      </c>
      <c r="E6" s="1"/>
      <c r="F6" s="1"/>
      <c r="G6" s="1"/>
      <c r="H6" s="1"/>
    </row>
    <row r="7" spans="1:8" x14ac:dyDescent="0.2">
      <c r="A7" s="23" t="s">
        <v>10</v>
      </c>
      <c r="B7" s="15">
        <v>8</v>
      </c>
      <c r="C7" s="15">
        <v>12669</v>
      </c>
      <c r="D7" s="24">
        <f>B7*C7</f>
        <v>101352</v>
      </c>
      <c r="E7" s="1"/>
      <c r="F7" s="1"/>
      <c r="G7" s="1"/>
      <c r="H7" s="1"/>
    </row>
    <row r="8" spans="1:8" x14ac:dyDescent="0.2">
      <c r="A8" s="23" t="s">
        <v>76</v>
      </c>
      <c r="B8" s="15">
        <v>10</v>
      </c>
      <c r="C8" s="15">
        <v>300</v>
      </c>
      <c r="D8" s="24">
        <f>B8*C8</f>
        <v>3000</v>
      </c>
      <c r="E8" s="1"/>
      <c r="F8" s="1"/>
      <c r="G8" s="1"/>
      <c r="H8" s="1"/>
    </row>
    <row r="9" spans="1:8" x14ac:dyDescent="0.2">
      <c r="A9" s="23" t="s">
        <v>84</v>
      </c>
      <c r="B9" s="15">
        <v>5</v>
      </c>
      <c r="C9" s="15">
        <v>900</v>
      </c>
      <c r="D9" s="24">
        <f>B9*C9</f>
        <v>4500</v>
      </c>
      <c r="E9" s="1"/>
      <c r="F9" s="1"/>
      <c r="G9" s="1"/>
      <c r="H9" s="1"/>
    </row>
    <row r="10" spans="1:8" x14ac:dyDescent="0.2">
      <c r="A10" s="23" t="s">
        <v>78</v>
      </c>
      <c r="B10" s="15">
        <v>10</v>
      </c>
      <c r="C10" s="15">
        <v>438</v>
      </c>
      <c r="D10" s="24">
        <f>B10*C10</f>
        <v>4380</v>
      </c>
      <c r="E10" s="1"/>
      <c r="F10" s="4"/>
      <c r="G10" s="1"/>
      <c r="H10" s="1"/>
    </row>
    <row r="11" spans="1:8" x14ac:dyDescent="0.2">
      <c r="A11" s="23" t="s">
        <v>45</v>
      </c>
      <c r="B11" s="15">
        <v>1</v>
      </c>
      <c r="C11" s="18">
        <v>4852.13</v>
      </c>
      <c r="D11" s="24">
        <f>B11*C11</f>
        <v>4852.13</v>
      </c>
      <c r="E11" s="1"/>
      <c r="F11" s="4"/>
      <c r="G11" s="1"/>
      <c r="H11" s="1"/>
    </row>
    <row r="12" spans="1:8" x14ac:dyDescent="0.2">
      <c r="A12" s="23" t="s">
        <v>94</v>
      </c>
      <c r="B12" s="15">
        <v>4</v>
      </c>
      <c r="C12" s="15">
        <v>2403</v>
      </c>
      <c r="D12" s="24">
        <f>B12*C12</f>
        <v>9612</v>
      </c>
      <c r="E12" s="1"/>
      <c r="F12" s="1"/>
      <c r="G12" s="1"/>
      <c r="H12" s="1"/>
    </row>
    <row r="13" spans="1:8" x14ac:dyDescent="0.2">
      <c r="A13" s="23" t="s">
        <v>101</v>
      </c>
      <c r="B13" s="15">
        <v>1</v>
      </c>
      <c r="C13" s="15">
        <v>1647</v>
      </c>
      <c r="D13" s="24">
        <f>B13*C13</f>
        <v>1647</v>
      </c>
      <c r="E13" s="1"/>
      <c r="F13" s="1"/>
      <c r="G13" s="1"/>
      <c r="H13" s="1"/>
    </row>
    <row r="14" spans="1:8" x14ac:dyDescent="0.2">
      <c r="A14" s="23" t="s">
        <v>88</v>
      </c>
      <c r="B14" s="15">
        <v>2</v>
      </c>
      <c r="C14" s="15">
        <v>3039</v>
      </c>
      <c r="D14" s="24">
        <f>B14*C14</f>
        <v>6078</v>
      </c>
      <c r="E14" s="1"/>
      <c r="F14" s="1"/>
      <c r="G14" s="1"/>
      <c r="H14" s="1"/>
    </row>
    <row r="15" spans="1:8" x14ac:dyDescent="0.2">
      <c r="A15" s="23" t="s">
        <v>80</v>
      </c>
      <c r="B15" s="15">
        <v>3</v>
      </c>
      <c r="C15" s="15">
        <v>312</v>
      </c>
      <c r="D15" s="24">
        <f>B15*C15</f>
        <v>936</v>
      </c>
      <c r="E15" s="1"/>
      <c r="F15" s="1"/>
      <c r="G15" s="1"/>
      <c r="H15" s="1"/>
    </row>
    <row r="16" spans="1:8" x14ac:dyDescent="0.2">
      <c r="A16" s="23" t="s">
        <v>79</v>
      </c>
      <c r="B16" s="15">
        <v>3</v>
      </c>
      <c r="C16" s="15">
        <v>849</v>
      </c>
      <c r="D16" s="24">
        <f>B16*C16</f>
        <v>2547</v>
      </c>
      <c r="E16" s="2"/>
      <c r="F16" s="1"/>
      <c r="G16" s="1"/>
      <c r="H16" s="1"/>
    </row>
    <row r="17" spans="1:8" x14ac:dyDescent="0.2">
      <c r="A17" s="23" t="s">
        <v>47</v>
      </c>
      <c r="B17" s="15">
        <v>1</v>
      </c>
      <c r="C17" s="18">
        <v>10702.15</v>
      </c>
      <c r="D17" s="24">
        <f>B17*C17</f>
        <v>10702.15</v>
      </c>
      <c r="E17" s="1"/>
      <c r="F17" s="1"/>
      <c r="G17" s="1"/>
      <c r="H17" s="1"/>
    </row>
    <row r="18" spans="1:8" x14ac:dyDescent="0.2">
      <c r="A18" s="23" t="s">
        <v>46</v>
      </c>
      <c r="B18" s="15">
        <v>1</v>
      </c>
      <c r="C18" s="18">
        <v>4181</v>
      </c>
      <c r="D18" s="24">
        <f>B18*C18</f>
        <v>4181</v>
      </c>
      <c r="E18" s="1"/>
      <c r="F18" s="1"/>
      <c r="G18" s="1"/>
      <c r="H18" s="1"/>
    </row>
    <row r="19" spans="1:8" x14ac:dyDescent="0.2">
      <c r="A19" s="23" t="s">
        <v>46</v>
      </c>
      <c r="B19" s="15">
        <v>1</v>
      </c>
      <c r="C19" s="18">
        <v>4181</v>
      </c>
      <c r="D19" s="24">
        <f>B19*C19</f>
        <v>4181</v>
      </c>
      <c r="E19" s="1"/>
      <c r="F19" s="1"/>
      <c r="G19" s="1"/>
      <c r="H19" s="1"/>
    </row>
    <row r="20" spans="1:8" x14ac:dyDescent="0.2">
      <c r="A20" s="23" t="s">
        <v>46</v>
      </c>
      <c r="B20" s="15">
        <v>1</v>
      </c>
      <c r="C20" s="18">
        <v>4181</v>
      </c>
      <c r="D20" s="24">
        <f>B20*C20</f>
        <v>4181</v>
      </c>
      <c r="E20" s="1"/>
      <c r="F20" s="1"/>
      <c r="G20" s="1"/>
      <c r="H20" s="1"/>
    </row>
    <row r="21" spans="1:8" x14ac:dyDescent="0.2">
      <c r="A21" s="23" t="s">
        <v>71</v>
      </c>
      <c r="B21" s="15">
        <v>1</v>
      </c>
      <c r="C21" s="19">
        <v>12194</v>
      </c>
      <c r="D21" s="24">
        <f>B21*C21</f>
        <v>12194</v>
      </c>
      <c r="E21" s="1"/>
      <c r="F21" s="1"/>
      <c r="G21" s="1"/>
      <c r="H21" s="1"/>
    </row>
    <row r="22" spans="1:8" x14ac:dyDescent="0.2">
      <c r="A22" s="23" t="s">
        <v>58</v>
      </c>
      <c r="B22" s="15">
        <v>1</v>
      </c>
      <c r="C22" s="18">
        <f>3*168.48</f>
        <v>505.43999999999994</v>
      </c>
      <c r="D22" s="24">
        <f>B22*C22</f>
        <v>505.43999999999994</v>
      </c>
      <c r="E22" s="1"/>
      <c r="F22" s="1"/>
      <c r="G22" s="1"/>
      <c r="H22" s="1"/>
    </row>
    <row r="23" spans="1:8" x14ac:dyDescent="0.2">
      <c r="A23" s="23" t="s">
        <v>60</v>
      </c>
      <c r="B23" s="15">
        <v>1</v>
      </c>
      <c r="C23" s="18">
        <f>10*120.15</f>
        <v>1201.5</v>
      </c>
      <c r="D23" s="24">
        <f>B23*C23</f>
        <v>1201.5</v>
      </c>
      <c r="E23" s="1"/>
      <c r="F23" s="1"/>
      <c r="G23" s="1"/>
      <c r="H23" s="1"/>
    </row>
    <row r="24" spans="1:8" x14ac:dyDescent="0.2">
      <c r="A24" s="23" t="s">
        <v>59</v>
      </c>
      <c r="B24" s="15">
        <v>1</v>
      </c>
      <c r="C24" s="18">
        <f>3*141.21</f>
        <v>423.63</v>
      </c>
      <c r="D24" s="24">
        <f>B24*C24</f>
        <v>423.63</v>
      </c>
      <c r="E24" s="1"/>
      <c r="F24" s="1"/>
      <c r="G24" s="1"/>
      <c r="H24" s="1"/>
    </row>
    <row r="25" spans="1:8" x14ac:dyDescent="0.2">
      <c r="A25" s="23" t="s">
        <v>56</v>
      </c>
      <c r="B25" s="15">
        <v>1</v>
      </c>
      <c r="C25" s="18">
        <f>3*127.71</f>
        <v>383.13</v>
      </c>
      <c r="D25" s="24">
        <f>B25*C25</f>
        <v>383.13</v>
      </c>
      <c r="E25" s="1"/>
      <c r="F25" s="1"/>
    </row>
    <row r="26" spans="1:8" x14ac:dyDescent="0.2">
      <c r="A26" s="23" t="s">
        <v>82</v>
      </c>
      <c r="B26" s="15">
        <v>1</v>
      </c>
      <c r="C26" s="15">
        <v>199</v>
      </c>
      <c r="D26" s="24">
        <f>B26*C26</f>
        <v>199</v>
      </c>
      <c r="E26" s="1"/>
      <c r="F26" s="1"/>
    </row>
    <row r="27" spans="1:8" x14ac:dyDescent="0.2">
      <c r="A27" s="23" t="s">
        <v>77</v>
      </c>
      <c r="B27" s="15">
        <v>25</v>
      </c>
      <c r="C27" s="15">
        <v>818</v>
      </c>
      <c r="D27" s="24">
        <f>B27*C27</f>
        <v>20450</v>
      </c>
      <c r="E27" s="1"/>
      <c r="F27" s="1"/>
    </row>
    <row r="28" spans="1:8" x14ac:dyDescent="0.2">
      <c r="A28" s="23" t="s">
        <v>75</v>
      </c>
      <c r="B28" s="15">
        <v>5</v>
      </c>
      <c r="C28" s="15">
        <v>319</v>
      </c>
      <c r="D28" s="24">
        <f>B28*C28</f>
        <v>1595</v>
      </c>
      <c r="E28" s="1"/>
      <c r="F28" s="1"/>
      <c r="G28" s="1"/>
      <c r="H28" s="1"/>
    </row>
    <row r="29" spans="1:8" x14ac:dyDescent="0.2">
      <c r="A29" s="23" t="s">
        <v>87</v>
      </c>
      <c r="B29" s="15">
        <v>20</v>
      </c>
      <c r="C29" s="15">
        <v>239</v>
      </c>
      <c r="D29" s="24">
        <f>B29*C29</f>
        <v>4780</v>
      </c>
      <c r="E29" s="1"/>
      <c r="F29" s="1"/>
      <c r="G29" s="1"/>
      <c r="H29" s="1"/>
    </row>
    <row r="30" spans="1:8" x14ac:dyDescent="0.2">
      <c r="A30" s="25" t="s">
        <v>109</v>
      </c>
      <c r="B30" s="15">
        <v>7</v>
      </c>
      <c r="C30" s="15">
        <v>1500</v>
      </c>
      <c r="D30" s="24">
        <f>B30*C30</f>
        <v>10500</v>
      </c>
      <c r="E30" s="1"/>
      <c r="F30" s="1"/>
      <c r="G30" s="1"/>
      <c r="H30" s="1"/>
    </row>
    <row r="31" spans="1:8" x14ac:dyDescent="0.2">
      <c r="A31" s="23" t="s">
        <v>44</v>
      </c>
      <c r="B31" s="15">
        <v>1</v>
      </c>
      <c r="C31" s="18">
        <v>10983</v>
      </c>
      <c r="D31" s="24">
        <f>B31*C31</f>
        <v>10983</v>
      </c>
      <c r="E31" s="1"/>
      <c r="F31" s="1"/>
      <c r="G31" s="1"/>
      <c r="H31" s="1"/>
    </row>
    <row r="32" spans="1:8" x14ac:dyDescent="0.2">
      <c r="A32" s="23" t="s">
        <v>44</v>
      </c>
      <c r="B32" s="15">
        <v>1</v>
      </c>
      <c r="C32" s="18">
        <v>10983</v>
      </c>
      <c r="D32" s="24">
        <f>B32*C32</f>
        <v>10983</v>
      </c>
      <c r="E32" s="1"/>
      <c r="F32" s="1"/>
      <c r="G32" s="1"/>
      <c r="H32" s="1"/>
    </row>
    <row r="33" spans="1:8" x14ac:dyDescent="0.2">
      <c r="A33" s="23" t="s">
        <v>43</v>
      </c>
      <c r="B33" s="15">
        <v>1</v>
      </c>
      <c r="C33" s="18">
        <v>4427</v>
      </c>
      <c r="D33" s="24">
        <f>B33*C33</f>
        <v>4427</v>
      </c>
      <c r="E33" s="1"/>
      <c r="F33" s="1"/>
      <c r="G33" s="1"/>
      <c r="H33" s="1"/>
    </row>
    <row r="34" spans="1:8" x14ac:dyDescent="0.2">
      <c r="A34" s="23" t="s">
        <v>43</v>
      </c>
      <c r="B34" s="15">
        <v>1</v>
      </c>
      <c r="C34" s="18">
        <v>4427</v>
      </c>
      <c r="D34" s="24">
        <f>B34*C34</f>
        <v>4427</v>
      </c>
      <c r="E34" s="1"/>
      <c r="F34" s="1"/>
      <c r="G34" s="1"/>
      <c r="H34" s="1"/>
    </row>
    <row r="35" spans="1:8" x14ac:dyDescent="0.2">
      <c r="A35" s="23" t="s">
        <v>43</v>
      </c>
      <c r="B35" s="15">
        <v>1</v>
      </c>
      <c r="C35" s="18">
        <v>4427</v>
      </c>
      <c r="D35" s="24">
        <f>B35*C35</f>
        <v>4427</v>
      </c>
      <c r="E35" s="1"/>
      <c r="F35" s="1"/>
      <c r="G35" s="1"/>
      <c r="H35" s="1"/>
    </row>
    <row r="36" spans="1:8" x14ac:dyDescent="0.2">
      <c r="A36" s="23" t="s">
        <v>72</v>
      </c>
      <c r="B36" s="15">
        <v>2</v>
      </c>
      <c r="C36" s="15">
        <v>8060</v>
      </c>
      <c r="D36" s="24">
        <f>B36*C36</f>
        <v>16120</v>
      </c>
      <c r="E36" s="1"/>
      <c r="F36" s="1"/>
      <c r="G36" s="1"/>
      <c r="H36" s="1"/>
    </row>
    <row r="37" spans="1:8" x14ac:dyDescent="0.2">
      <c r="A37" s="23" t="s">
        <v>53</v>
      </c>
      <c r="B37" s="15">
        <v>1</v>
      </c>
      <c r="C37" s="18">
        <v>721.86</v>
      </c>
      <c r="D37" s="24">
        <f>B37*C37</f>
        <v>721.86</v>
      </c>
      <c r="E37" s="1"/>
      <c r="F37" s="1"/>
      <c r="G37" s="1"/>
      <c r="H37" s="1"/>
    </row>
    <row r="38" spans="1:8" x14ac:dyDescent="0.2">
      <c r="A38" s="23" t="s">
        <v>53</v>
      </c>
      <c r="B38" s="15">
        <v>1</v>
      </c>
      <c r="C38" s="18">
        <v>721.86</v>
      </c>
      <c r="D38" s="24">
        <f>B38*C38</f>
        <v>721.86</v>
      </c>
      <c r="E38" s="1"/>
      <c r="F38" s="1"/>
      <c r="G38" s="1"/>
      <c r="H38" s="1"/>
    </row>
    <row r="39" spans="1:8" x14ac:dyDescent="0.2">
      <c r="A39" s="23" t="s">
        <v>53</v>
      </c>
      <c r="B39" s="15">
        <v>1</v>
      </c>
      <c r="C39" s="18">
        <v>721.86</v>
      </c>
      <c r="D39" s="24">
        <f>B39*C39</f>
        <v>721.86</v>
      </c>
    </row>
    <row r="40" spans="1:8" x14ac:dyDescent="0.2">
      <c r="A40" s="23" t="s">
        <v>53</v>
      </c>
      <c r="B40" s="15">
        <v>1</v>
      </c>
      <c r="C40" s="18">
        <v>721.86</v>
      </c>
      <c r="D40" s="24">
        <f>B40*C40</f>
        <v>721.86</v>
      </c>
    </row>
    <row r="41" spans="1:8" x14ac:dyDescent="0.2">
      <c r="A41" s="23" t="s">
        <v>53</v>
      </c>
      <c r="B41" s="15">
        <v>1</v>
      </c>
      <c r="C41" s="18">
        <v>721.86</v>
      </c>
      <c r="D41" s="24">
        <f>B41*C41</f>
        <v>721.86</v>
      </c>
    </row>
    <row r="42" spans="1:8" x14ac:dyDescent="0.2">
      <c r="A42" s="23" t="s">
        <v>53</v>
      </c>
      <c r="B42" s="15">
        <v>1</v>
      </c>
      <c r="C42" s="18">
        <v>721.86</v>
      </c>
      <c r="D42" s="24">
        <f>B42*C42</f>
        <v>721.86</v>
      </c>
    </row>
    <row r="43" spans="1:8" x14ac:dyDescent="0.2">
      <c r="A43" s="23" t="s">
        <v>55</v>
      </c>
      <c r="B43" s="15">
        <v>1</v>
      </c>
      <c r="C43" s="18">
        <f>41.84*100</f>
        <v>4184</v>
      </c>
      <c r="D43" s="24">
        <f>B43*C43</f>
        <v>4184</v>
      </c>
    </row>
    <row r="44" spans="1:8" x14ac:dyDescent="0.2">
      <c r="A44" s="23" t="s">
        <v>73</v>
      </c>
      <c r="B44" s="15">
        <v>1</v>
      </c>
      <c r="C44" s="15">
        <v>6480</v>
      </c>
      <c r="D44" s="24">
        <f>B44*C44</f>
        <v>6480</v>
      </c>
    </row>
    <row r="45" spans="1:8" x14ac:dyDescent="0.2">
      <c r="A45" s="23" t="s">
        <v>42</v>
      </c>
      <c r="B45" s="15">
        <v>1</v>
      </c>
      <c r="C45" s="18">
        <v>5962.2</v>
      </c>
      <c r="D45" s="24">
        <f>B45*C45</f>
        <v>5962.2</v>
      </c>
    </row>
    <row r="46" spans="1:8" x14ac:dyDescent="0.2">
      <c r="A46" s="23" t="s">
        <v>67</v>
      </c>
      <c r="B46" s="15">
        <v>1</v>
      </c>
      <c r="C46" s="18">
        <v>4099</v>
      </c>
      <c r="D46" s="24">
        <f>B46*C46</f>
        <v>4099</v>
      </c>
    </row>
    <row r="47" spans="1:8" x14ac:dyDescent="0.2">
      <c r="A47" s="23" t="s">
        <v>66</v>
      </c>
      <c r="B47" s="15">
        <v>1</v>
      </c>
      <c r="C47" s="18">
        <f>2*4364</f>
        <v>8728</v>
      </c>
      <c r="D47" s="24">
        <f>B47*C47</f>
        <v>8728</v>
      </c>
    </row>
    <row r="48" spans="1:8" x14ac:dyDescent="0.2">
      <c r="A48" s="23" t="s">
        <v>105</v>
      </c>
      <c r="B48" s="15">
        <v>5</v>
      </c>
      <c r="C48" s="15">
        <v>4860</v>
      </c>
      <c r="D48" s="24">
        <f>B48*C48</f>
        <v>24300</v>
      </c>
    </row>
    <row r="49" spans="1:4" x14ac:dyDescent="0.2">
      <c r="A49" s="23" t="s">
        <v>5</v>
      </c>
      <c r="B49" s="15">
        <v>5</v>
      </c>
      <c r="C49" s="15">
        <v>353.7</v>
      </c>
      <c r="D49" s="24">
        <f>B49*C49</f>
        <v>1768.5</v>
      </c>
    </row>
    <row r="50" spans="1:4" x14ac:dyDescent="0.2">
      <c r="A50" s="23" t="s">
        <v>52</v>
      </c>
      <c r="B50" s="15">
        <v>1</v>
      </c>
      <c r="C50" s="18">
        <v>784.5</v>
      </c>
      <c r="D50" s="24">
        <f>B50*C50</f>
        <v>784.5</v>
      </c>
    </row>
    <row r="51" spans="1:4" x14ac:dyDescent="0.2">
      <c r="A51" s="23" t="s">
        <v>52</v>
      </c>
      <c r="B51" s="15">
        <v>1</v>
      </c>
      <c r="C51" s="18">
        <v>784.5</v>
      </c>
      <c r="D51" s="24">
        <f>B51*C51</f>
        <v>784.5</v>
      </c>
    </row>
    <row r="52" spans="1:4" x14ac:dyDescent="0.2">
      <c r="A52" s="23" t="s">
        <v>48</v>
      </c>
      <c r="B52" s="15">
        <v>1</v>
      </c>
      <c r="C52" s="18">
        <v>21704.5</v>
      </c>
      <c r="D52" s="24">
        <f>B52*C52</f>
        <v>21704.5</v>
      </c>
    </row>
    <row r="53" spans="1:4" x14ac:dyDescent="0.2">
      <c r="A53" s="23" t="s">
        <v>108</v>
      </c>
      <c r="B53" s="15">
        <v>2</v>
      </c>
      <c r="C53" s="15">
        <v>6480</v>
      </c>
      <c r="D53" s="24">
        <f>B53*C53</f>
        <v>12960</v>
      </c>
    </row>
    <row r="54" spans="1:4" x14ac:dyDescent="0.2">
      <c r="A54" s="23" t="s">
        <v>17</v>
      </c>
      <c r="B54" s="15">
        <v>6</v>
      </c>
      <c r="C54" s="15">
        <v>250</v>
      </c>
      <c r="D54" s="24">
        <f>B54*C54</f>
        <v>1500</v>
      </c>
    </row>
    <row r="55" spans="1:4" x14ac:dyDescent="0.2">
      <c r="A55" s="23" t="s">
        <v>100</v>
      </c>
      <c r="B55" s="15">
        <v>1</v>
      </c>
      <c r="C55" s="15">
        <v>7436</v>
      </c>
      <c r="D55" s="24">
        <f>B55*C55</f>
        <v>7436</v>
      </c>
    </row>
    <row r="56" spans="1:4" x14ac:dyDescent="0.2">
      <c r="A56" s="23" t="s">
        <v>49</v>
      </c>
      <c r="B56" s="15">
        <v>1</v>
      </c>
      <c r="C56" s="18">
        <v>10666</v>
      </c>
      <c r="D56" s="24">
        <f>B56*C56</f>
        <v>10666</v>
      </c>
    </row>
    <row r="57" spans="1:4" x14ac:dyDescent="0.2">
      <c r="A57" s="23" t="s">
        <v>70</v>
      </c>
      <c r="B57" s="15">
        <v>1</v>
      </c>
      <c r="C57" s="18">
        <v>349</v>
      </c>
      <c r="D57" s="24">
        <f>B57*C57</f>
        <v>349</v>
      </c>
    </row>
    <row r="58" spans="1:4" x14ac:dyDescent="0.2">
      <c r="A58" s="23" t="s">
        <v>69</v>
      </c>
      <c r="B58" s="15">
        <v>1</v>
      </c>
      <c r="C58" s="18">
        <v>149</v>
      </c>
      <c r="D58" s="24">
        <f>B58*C58</f>
        <v>149</v>
      </c>
    </row>
    <row r="59" spans="1:4" x14ac:dyDescent="0.2">
      <c r="A59" s="23" t="s">
        <v>51</v>
      </c>
      <c r="B59" s="15">
        <v>1</v>
      </c>
      <c r="C59" s="18">
        <v>418.4</v>
      </c>
      <c r="D59" s="24">
        <f>B59*C59</f>
        <v>418.4</v>
      </c>
    </row>
    <row r="60" spans="1:4" x14ac:dyDescent="0.2">
      <c r="A60" s="23" t="s">
        <v>74</v>
      </c>
      <c r="B60" s="15">
        <v>4</v>
      </c>
      <c r="C60" s="15">
        <v>40040</v>
      </c>
      <c r="D60" s="24">
        <f>B60*C60</f>
        <v>160160</v>
      </c>
    </row>
    <row r="61" spans="1:4" x14ac:dyDescent="0.2">
      <c r="A61" s="23" t="s">
        <v>7</v>
      </c>
      <c r="B61" s="15">
        <v>4</v>
      </c>
      <c r="C61" s="15">
        <v>5688</v>
      </c>
      <c r="D61" s="24">
        <f>B61*C61</f>
        <v>22752</v>
      </c>
    </row>
    <row r="62" spans="1:4" x14ac:dyDescent="0.2">
      <c r="A62" s="23" t="s">
        <v>106</v>
      </c>
      <c r="B62" s="15">
        <v>2</v>
      </c>
      <c r="C62" s="15">
        <v>13311</v>
      </c>
      <c r="D62" s="24">
        <f>B62*C62</f>
        <v>26622</v>
      </c>
    </row>
    <row r="63" spans="1:4" x14ac:dyDescent="0.2">
      <c r="A63" s="23" t="s">
        <v>39</v>
      </c>
      <c r="B63" s="15">
        <v>3</v>
      </c>
      <c r="C63" s="15">
        <v>4914</v>
      </c>
      <c r="D63" s="24">
        <f>B63*C63</f>
        <v>14742</v>
      </c>
    </row>
    <row r="64" spans="1:4" x14ac:dyDescent="0.2">
      <c r="A64" s="23" t="s">
        <v>86</v>
      </c>
      <c r="B64" s="15">
        <v>4</v>
      </c>
      <c r="C64" s="15">
        <v>13250</v>
      </c>
      <c r="D64" s="24">
        <f>B64*C64</f>
        <v>53000</v>
      </c>
    </row>
    <row r="65" spans="1:4" x14ac:dyDescent="0.2">
      <c r="A65" s="23" t="s">
        <v>81</v>
      </c>
      <c r="B65" s="15">
        <v>3</v>
      </c>
      <c r="C65" s="15">
        <v>260</v>
      </c>
      <c r="D65" s="24">
        <f>B65*C65</f>
        <v>780</v>
      </c>
    </row>
    <row r="66" spans="1:4" x14ac:dyDescent="0.2">
      <c r="A66" s="23" t="s">
        <v>98</v>
      </c>
      <c r="B66" s="15">
        <v>1</v>
      </c>
      <c r="C66" s="15">
        <v>25350</v>
      </c>
      <c r="D66" s="24">
        <f>B66*C66</f>
        <v>25350</v>
      </c>
    </row>
    <row r="67" spans="1:4" x14ac:dyDescent="0.2">
      <c r="A67" s="23" t="s">
        <v>92</v>
      </c>
      <c r="B67" s="15">
        <v>1</v>
      </c>
      <c r="C67" s="15">
        <v>8586</v>
      </c>
      <c r="D67" s="24">
        <f>B67*C67</f>
        <v>8586</v>
      </c>
    </row>
    <row r="68" spans="1:4" x14ac:dyDescent="0.2">
      <c r="A68" s="23" t="s">
        <v>107</v>
      </c>
      <c r="B68" s="15">
        <v>1</v>
      </c>
      <c r="C68" s="15">
        <v>56970</v>
      </c>
      <c r="D68" s="24">
        <f>B68*C68</f>
        <v>56970</v>
      </c>
    </row>
    <row r="69" spans="1:4" x14ac:dyDescent="0.2">
      <c r="A69" s="23" t="s">
        <v>91</v>
      </c>
      <c r="B69" s="15">
        <v>1</v>
      </c>
      <c r="C69" s="15">
        <v>11055</v>
      </c>
      <c r="D69" s="24">
        <f>B69*C69</f>
        <v>11055</v>
      </c>
    </row>
    <row r="70" spans="1:4" x14ac:dyDescent="0.2">
      <c r="A70" s="23" t="s">
        <v>90</v>
      </c>
      <c r="B70" s="15">
        <v>2</v>
      </c>
      <c r="C70" s="15">
        <v>5720</v>
      </c>
      <c r="D70" s="24">
        <f>B70*C70</f>
        <v>11440</v>
      </c>
    </row>
    <row r="71" spans="1:4" x14ac:dyDescent="0.2">
      <c r="A71" s="23" t="s">
        <v>41</v>
      </c>
      <c r="B71" s="15">
        <v>1</v>
      </c>
      <c r="C71" s="18">
        <v>1375.49</v>
      </c>
      <c r="D71" s="24">
        <f>B71*C71</f>
        <v>1375.49</v>
      </c>
    </row>
    <row r="72" spans="1:4" x14ac:dyDescent="0.2">
      <c r="A72" s="23" t="s">
        <v>41</v>
      </c>
      <c r="B72" s="15">
        <v>1</v>
      </c>
      <c r="C72" s="18">
        <v>1375.49</v>
      </c>
      <c r="D72" s="24">
        <f>B72*C72</f>
        <v>1375.49</v>
      </c>
    </row>
    <row r="73" spans="1:4" x14ac:dyDescent="0.2">
      <c r="A73" s="23" t="s">
        <v>40</v>
      </c>
      <c r="B73" s="15">
        <v>1</v>
      </c>
      <c r="C73" s="18">
        <v>8498.75</v>
      </c>
      <c r="D73" s="24">
        <f>B73*C73</f>
        <v>8498.75</v>
      </c>
    </row>
    <row r="74" spans="1:4" x14ac:dyDescent="0.2">
      <c r="A74" s="23" t="s">
        <v>40</v>
      </c>
      <c r="B74" s="15">
        <v>1</v>
      </c>
      <c r="C74" s="18">
        <v>8498.75</v>
      </c>
      <c r="D74" s="24">
        <f>B74*C74</f>
        <v>8498.75</v>
      </c>
    </row>
    <row r="75" spans="1:4" x14ac:dyDescent="0.2">
      <c r="A75" s="23" t="s">
        <v>104</v>
      </c>
      <c r="B75" s="15">
        <v>2</v>
      </c>
      <c r="C75" s="15">
        <v>12336</v>
      </c>
      <c r="D75" s="24">
        <f>B75*C75</f>
        <v>24672</v>
      </c>
    </row>
    <row r="76" spans="1:4" x14ac:dyDescent="0.2">
      <c r="A76" s="23" t="s">
        <v>65</v>
      </c>
      <c r="B76" s="15">
        <v>1</v>
      </c>
      <c r="C76" s="18">
        <v>2000</v>
      </c>
      <c r="D76" s="24">
        <f>B76*C76</f>
        <v>2000</v>
      </c>
    </row>
    <row r="77" spans="1:4" x14ac:dyDescent="0.2">
      <c r="A77" s="23" t="s">
        <v>102</v>
      </c>
      <c r="B77" s="15">
        <v>5</v>
      </c>
      <c r="C77" s="15">
        <v>1620</v>
      </c>
      <c r="D77" s="24">
        <f>B77*C77</f>
        <v>8100</v>
      </c>
    </row>
    <row r="78" spans="1:4" x14ac:dyDescent="0.2">
      <c r="A78" s="23" t="s">
        <v>96</v>
      </c>
      <c r="B78" s="15">
        <v>1</v>
      </c>
      <c r="C78" s="15">
        <v>2190</v>
      </c>
      <c r="D78" s="24">
        <f>B78*C78</f>
        <v>2190</v>
      </c>
    </row>
    <row r="79" spans="1:4" x14ac:dyDescent="0.2">
      <c r="A79" s="23" t="s">
        <v>83</v>
      </c>
      <c r="B79" s="15">
        <v>6</v>
      </c>
      <c r="C79" s="15">
        <v>528</v>
      </c>
      <c r="D79" s="24">
        <f>B79*C79</f>
        <v>3168</v>
      </c>
    </row>
    <row r="80" spans="1:4" x14ac:dyDescent="0.2">
      <c r="A80" s="23" t="s">
        <v>85</v>
      </c>
      <c r="B80" s="15">
        <v>6</v>
      </c>
      <c r="C80" s="15">
        <v>2808</v>
      </c>
      <c r="D80" s="24">
        <f>B80*C80</f>
        <v>16848</v>
      </c>
    </row>
    <row r="81" spans="1:4" x14ac:dyDescent="0.2">
      <c r="A81" s="23" t="s">
        <v>103</v>
      </c>
      <c r="B81" s="15">
        <v>10</v>
      </c>
      <c r="C81" s="15">
        <v>783</v>
      </c>
      <c r="D81" s="24">
        <f>B81*C81</f>
        <v>7830</v>
      </c>
    </row>
    <row r="82" spans="1:4" x14ac:dyDescent="0.2">
      <c r="A82" s="23" t="s">
        <v>54</v>
      </c>
      <c r="B82" s="15">
        <v>1</v>
      </c>
      <c r="C82" s="18">
        <v>4505</v>
      </c>
      <c r="D82" s="24">
        <f>B82*C82</f>
        <v>4505</v>
      </c>
    </row>
    <row r="83" spans="1:4" x14ac:dyDescent="0.2">
      <c r="A83" s="23" t="s">
        <v>93</v>
      </c>
      <c r="B83" s="15">
        <v>1</v>
      </c>
      <c r="C83" s="15">
        <v>12150</v>
      </c>
      <c r="D83" s="24">
        <f>B83*C83</f>
        <v>12150</v>
      </c>
    </row>
    <row r="84" spans="1:4" x14ac:dyDescent="0.2">
      <c r="A84" s="23" t="s">
        <v>28</v>
      </c>
      <c r="B84" s="15">
        <v>4</v>
      </c>
      <c r="C84" s="15">
        <v>47249</v>
      </c>
      <c r="D84" s="24">
        <f>B84*C84</f>
        <v>188996</v>
      </c>
    </row>
    <row r="85" spans="1:4" x14ac:dyDescent="0.2">
      <c r="A85" s="23" t="s">
        <v>32</v>
      </c>
      <c r="B85" s="15">
        <v>2</v>
      </c>
      <c r="C85" s="15">
        <v>40087</v>
      </c>
      <c r="D85" s="24">
        <f>B85*C85</f>
        <v>80174</v>
      </c>
    </row>
    <row r="86" spans="1:4" x14ac:dyDescent="0.2">
      <c r="A86" s="23" t="s">
        <v>111</v>
      </c>
      <c r="B86" s="15">
        <v>5</v>
      </c>
      <c r="C86" s="15">
        <v>1000</v>
      </c>
      <c r="D86" s="24">
        <f>B86*C86</f>
        <v>5000</v>
      </c>
    </row>
    <row r="87" spans="1:4" x14ac:dyDescent="0.2">
      <c r="A87" s="23" t="s">
        <v>95</v>
      </c>
      <c r="B87" s="15">
        <v>1</v>
      </c>
      <c r="C87" s="15">
        <v>51000</v>
      </c>
      <c r="D87" s="24">
        <f>B87*C87</f>
        <v>51000</v>
      </c>
    </row>
    <row r="88" spans="1:4" x14ac:dyDescent="0.2">
      <c r="A88" s="26" t="s">
        <v>31</v>
      </c>
      <c r="B88" s="15">
        <v>1</v>
      </c>
      <c r="C88" s="15">
        <v>40000</v>
      </c>
      <c r="D88" s="24">
        <f>B88*C88</f>
        <v>40000</v>
      </c>
    </row>
    <row r="89" spans="1:4" x14ac:dyDescent="0.2">
      <c r="A89" s="26" t="s">
        <v>36</v>
      </c>
      <c r="B89" s="15">
        <v>2</v>
      </c>
      <c r="C89" s="15">
        <f>1100*$D$125</f>
        <v>28556</v>
      </c>
      <c r="D89" s="24">
        <f>B89*C89</f>
        <v>57112</v>
      </c>
    </row>
    <row r="90" spans="1:4" x14ac:dyDescent="0.2">
      <c r="A90" s="23" t="s">
        <v>37</v>
      </c>
      <c r="B90" s="15">
        <v>2</v>
      </c>
      <c r="C90" s="15">
        <f>300*$D$125</f>
        <v>7788</v>
      </c>
      <c r="D90" s="24">
        <f>B90*C90</f>
        <v>15576</v>
      </c>
    </row>
    <row r="91" spans="1:4" x14ac:dyDescent="0.2">
      <c r="A91" s="23" t="s">
        <v>23</v>
      </c>
      <c r="B91" s="15">
        <v>2</v>
      </c>
      <c r="C91" s="15">
        <f>125*$D$125</f>
        <v>3245</v>
      </c>
      <c r="D91" s="24">
        <f>B91*C91</f>
        <v>6490</v>
      </c>
    </row>
    <row r="92" spans="1:4" x14ac:dyDescent="0.2">
      <c r="A92" s="23" t="s">
        <v>0</v>
      </c>
      <c r="B92" s="15">
        <v>1</v>
      </c>
      <c r="C92" s="15">
        <v>10440</v>
      </c>
      <c r="D92" s="24">
        <f>B92*C92</f>
        <v>10440</v>
      </c>
    </row>
    <row r="93" spans="1:4" x14ac:dyDescent="0.2">
      <c r="A93" s="23" t="s">
        <v>21</v>
      </c>
      <c r="B93" s="15">
        <v>3</v>
      </c>
      <c r="C93" s="15">
        <f>400*$D$125</f>
        <v>10384</v>
      </c>
      <c r="D93" s="24">
        <f>B93*C93</f>
        <v>31152</v>
      </c>
    </row>
    <row r="94" spans="1:4" x14ac:dyDescent="0.2">
      <c r="A94" s="23" t="s">
        <v>99</v>
      </c>
      <c r="B94" s="15">
        <v>2</v>
      </c>
      <c r="C94" s="15">
        <v>16978</v>
      </c>
      <c r="D94" s="24">
        <f>B94*C94</f>
        <v>33956</v>
      </c>
    </row>
    <row r="95" spans="1:4" x14ac:dyDescent="0.2">
      <c r="A95" s="23" t="s">
        <v>19</v>
      </c>
      <c r="B95" s="15">
        <v>1</v>
      </c>
      <c r="C95" s="15">
        <f>399*$D$125</f>
        <v>10358.040000000001</v>
      </c>
      <c r="D95" s="24">
        <f>B95*C95</f>
        <v>10358.040000000001</v>
      </c>
    </row>
    <row r="96" spans="1:4" x14ac:dyDescent="0.2">
      <c r="A96" s="26" t="s">
        <v>20</v>
      </c>
      <c r="B96" s="15">
        <v>4</v>
      </c>
      <c r="C96" s="15">
        <f>20*$D$125</f>
        <v>519.20000000000005</v>
      </c>
      <c r="D96" s="24">
        <f>B96*C96</f>
        <v>2076.8000000000002</v>
      </c>
    </row>
    <row r="97" spans="1:4" x14ac:dyDescent="0.2">
      <c r="A97" s="23" t="s">
        <v>97</v>
      </c>
      <c r="B97" s="15">
        <v>1</v>
      </c>
      <c r="C97" s="15">
        <v>1264</v>
      </c>
      <c r="D97" s="24">
        <f>B97*C97</f>
        <v>1264</v>
      </c>
    </row>
    <row r="98" spans="1:4" x14ac:dyDescent="0.2">
      <c r="A98" s="23" t="s">
        <v>8</v>
      </c>
      <c r="B98" s="15">
        <v>3</v>
      </c>
      <c r="C98" s="15">
        <v>950</v>
      </c>
      <c r="D98" s="24">
        <f>B98*C98</f>
        <v>2850</v>
      </c>
    </row>
    <row r="99" spans="1:4" x14ac:dyDescent="0.2">
      <c r="A99" s="23" t="s">
        <v>18</v>
      </c>
      <c r="B99" s="15">
        <v>5</v>
      </c>
      <c r="C99" s="16">
        <f>44.99*$D$125</f>
        <v>1167.9404000000002</v>
      </c>
      <c r="D99" s="24">
        <f>B99*C99</f>
        <v>5839.7020000000011</v>
      </c>
    </row>
    <row r="100" spans="1:4" x14ac:dyDescent="0.2">
      <c r="A100" s="23" t="s">
        <v>26</v>
      </c>
      <c r="B100" s="15">
        <v>5</v>
      </c>
      <c r="C100" s="15">
        <f>37*$D$125</f>
        <v>960.52</v>
      </c>
      <c r="D100" s="24">
        <f>B100*C100</f>
        <v>4802.6000000000004</v>
      </c>
    </row>
    <row r="101" spans="1:4" x14ac:dyDescent="0.2">
      <c r="A101" s="23" t="s">
        <v>89</v>
      </c>
      <c r="B101" s="15">
        <v>6</v>
      </c>
      <c r="C101" s="15">
        <v>3180</v>
      </c>
      <c r="D101" s="24">
        <f>B101*C101</f>
        <v>19080</v>
      </c>
    </row>
    <row r="102" spans="1:4" x14ac:dyDescent="0.2">
      <c r="A102" s="23" t="s">
        <v>9</v>
      </c>
      <c r="B102" s="15">
        <v>4</v>
      </c>
      <c r="C102" s="15">
        <v>10557</v>
      </c>
      <c r="D102" s="24">
        <f>B102*C102</f>
        <v>42228</v>
      </c>
    </row>
    <row r="103" spans="1:4" x14ac:dyDescent="0.2">
      <c r="A103" s="23" t="s">
        <v>12</v>
      </c>
      <c r="B103" s="15">
        <v>2</v>
      </c>
      <c r="C103" s="15">
        <f>649*$D$125</f>
        <v>16848.04</v>
      </c>
      <c r="D103" s="24">
        <f>B103*C103</f>
        <v>33696.080000000002</v>
      </c>
    </row>
    <row r="104" spans="1:4" x14ac:dyDescent="0.2">
      <c r="A104" s="23" t="s">
        <v>68</v>
      </c>
      <c r="B104" s="15">
        <v>1</v>
      </c>
      <c r="C104" s="18">
        <v>53189</v>
      </c>
      <c r="D104" s="24">
        <f>B104*C104</f>
        <v>53189</v>
      </c>
    </row>
    <row r="105" spans="1:4" x14ac:dyDescent="0.2">
      <c r="A105" s="23" t="s">
        <v>27</v>
      </c>
      <c r="B105" s="15">
        <v>1</v>
      </c>
      <c r="C105" s="15">
        <f>250*$D$125</f>
        <v>6490</v>
      </c>
      <c r="D105" s="24">
        <f>B105*C105</f>
        <v>6490</v>
      </c>
    </row>
    <row r="106" spans="1:4" x14ac:dyDescent="0.2">
      <c r="A106" s="23" t="s">
        <v>34</v>
      </c>
      <c r="B106" s="15">
        <v>2</v>
      </c>
      <c r="C106" s="15">
        <v>49000</v>
      </c>
      <c r="D106" s="24">
        <f>B106*C106</f>
        <v>98000</v>
      </c>
    </row>
    <row r="107" spans="1:4" x14ac:dyDescent="0.2">
      <c r="A107" s="23" t="s">
        <v>35</v>
      </c>
      <c r="B107" s="15">
        <v>8</v>
      </c>
      <c r="C107" s="15">
        <v>1200</v>
      </c>
      <c r="D107" s="24">
        <f>B107*C107</f>
        <v>9600</v>
      </c>
    </row>
    <row r="108" spans="1:4" x14ac:dyDescent="0.2">
      <c r="A108" s="23" t="s">
        <v>64</v>
      </c>
      <c r="B108" s="15">
        <v>1</v>
      </c>
      <c r="C108" s="18">
        <v>1124.45</v>
      </c>
      <c r="D108" s="24">
        <f>B108*C108</f>
        <v>1124.45</v>
      </c>
    </row>
    <row r="109" spans="1:4" x14ac:dyDescent="0.2">
      <c r="A109" s="23" t="s">
        <v>30</v>
      </c>
      <c r="B109" s="15">
        <v>8</v>
      </c>
      <c r="C109" s="15">
        <v>1000</v>
      </c>
      <c r="D109" s="24">
        <f>B109*C109</f>
        <v>8000</v>
      </c>
    </row>
    <row r="110" spans="1:4" x14ac:dyDescent="0.2">
      <c r="A110" s="23" t="s">
        <v>29</v>
      </c>
      <c r="B110" s="15">
        <v>8</v>
      </c>
      <c r="C110" s="15">
        <v>1499</v>
      </c>
      <c r="D110" s="24">
        <f>B110*C110</f>
        <v>11992</v>
      </c>
    </row>
    <row r="111" spans="1:4" x14ac:dyDescent="0.2">
      <c r="A111" s="27" t="s">
        <v>110</v>
      </c>
      <c r="B111" s="15">
        <v>2</v>
      </c>
      <c r="C111" s="15">
        <f>849*$D$125</f>
        <v>22040.04</v>
      </c>
      <c r="D111" s="24">
        <f>B111*C111</f>
        <v>44080.08</v>
      </c>
    </row>
    <row r="112" spans="1:4" x14ac:dyDescent="0.2">
      <c r="A112" s="23" t="s">
        <v>33</v>
      </c>
      <c r="B112" s="15">
        <v>4</v>
      </c>
      <c r="C112" s="15">
        <v>7420</v>
      </c>
      <c r="D112" s="24">
        <f>B112*C112</f>
        <v>29680</v>
      </c>
    </row>
    <row r="113" spans="1:4" x14ac:dyDescent="0.2">
      <c r="A113" s="23" t="s">
        <v>15</v>
      </c>
      <c r="B113" s="15">
        <v>2</v>
      </c>
      <c r="C113" s="15">
        <v>43000</v>
      </c>
      <c r="D113" s="24">
        <f>B113*C113</f>
        <v>86000</v>
      </c>
    </row>
    <row r="114" spans="1:4" x14ac:dyDescent="0.2">
      <c r="A114" s="23" t="s">
        <v>16</v>
      </c>
      <c r="B114" s="15">
        <v>3</v>
      </c>
      <c r="C114" s="15">
        <f>235*$D$125</f>
        <v>6100.6</v>
      </c>
      <c r="D114" s="24">
        <f>B114*C114</f>
        <v>18301.800000000003</v>
      </c>
    </row>
    <row r="115" spans="1:4" x14ac:dyDescent="0.2">
      <c r="A115" s="23" t="s">
        <v>25</v>
      </c>
      <c r="B115" s="15">
        <v>3</v>
      </c>
      <c r="C115" s="15">
        <f>9*$D$125</f>
        <v>233.64000000000001</v>
      </c>
      <c r="D115" s="24">
        <f>B115*C115</f>
        <v>700.92000000000007</v>
      </c>
    </row>
    <row r="116" spans="1:4" x14ac:dyDescent="0.2">
      <c r="A116" s="23" t="s">
        <v>24</v>
      </c>
      <c r="B116" s="15">
        <v>3</v>
      </c>
      <c r="C116" s="15">
        <f>120*$D$125</f>
        <v>3115.2000000000003</v>
      </c>
      <c r="D116" s="24">
        <f>B116*C116</f>
        <v>9345.6</v>
      </c>
    </row>
    <row r="117" spans="1:4" x14ac:dyDescent="0.2">
      <c r="A117" s="23" t="s">
        <v>38</v>
      </c>
      <c r="B117" s="15">
        <v>3</v>
      </c>
      <c r="C117" s="15">
        <f>100*$D$125</f>
        <v>2596</v>
      </c>
      <c r="D117" s="24">
        <f>B117*C117</f>
        <v>7788</v>
      </c>
    </row>
    <row r="118" spans="1:4" x14ac:dyDescent="0.2">
      <c r="A118" s="23" t="s">
        <v>22</v>
      </c>
      <c r="B118" s="15">
        <v>10</v>
      </c>
      <c r="C118" s="15">
        <f>110*$D$125</f>
        <v>2855.6</v>
      </c>
      <c r="D118" s="24">
        <f>B118*C118</f>
        <v>28556</v>
      </c>
    </row>
    <row r="119" spans="1:4" ht="17" thickBot="1" x14ac:dyDescent="0.25">
      <c r="A119" s="28" t="s">
        <v>6</v>
      </c>
      <c r="B119" s="29">
        <v>5</v>
      </c>
      <c r="C119" s="29">
        <v>489</v>
      </c>
      <c r="D119" s="30">
        <f>B119*C119</f>
        <v>2445</v>
      </c>
    </row>
    <row r="120" spans="1:4" x14ac:dyDescent="0.2">
      <c r="A120" s="1"/>
      <c r="B120" s="1"/>
      <c r="C120" s="14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2"/>
      <c r="D122" s="1"/>
    </row>
    <row r="123" spans="1:4" x14ac:dyDescent="0.2">
      <c r="A123" s="1"/>
      <c r="B123" s="1"/>
      <c r="C123" s="1"/>
      <c r="D123" s="1"/>
    </row>
    <row r="124" spans="1:4" ht="17" thickBot="1" x14ac:dyDescent="0.25">
      <c r="A124" s="1"/>
      <c r="B124" s="1"/>
      <c r="C124" s="1"/>
      <c r="D124" s="1"/>
    </row>
    <row r="125" spans="1:4" x14ac:dyDescent="0.2">
      <c r="A125" s="1"/>
      <c r="B125" s="1"/>
      <c r="C125" s="5" t="s">
        <v>13</v>
      </c>
      <c r="D125" s="6">
        <v>25.96</v>
      </c>
    </row>
    <row r="126" spans="1:4" x14ac:dyDescent="0.2">
      <c r="A126" s="1"/>
      <c r="B126" s="1"/>
      <c r="C126" s="7" t="s">
        <v>14</v>
      </c>
      <c r="D126" s="8"/>
    </row>
    <row r="127" spans="1:4" ht="17" thickBot="1" x14ac:dyDescent="0.25">
      <c r="A127" s="1"/>
      <c r="B127" s="1"/>
      <c r="C127" s="9" t="s">
        <v>11</v>
      </c>
      <c r="D127" s="10">
        <f ca="1">SUM(D2:D200)</f>
        <v>1999977.8520000002</v>
      </c>
    </row>
    <row r="128" spans="1:4" x14ac:dyDescent="0.2">
      <c r="A128" s="1"/>
      <c r="B128" s="1"/>
      <c r="C128" s="1"/>
      <c r="D128" s="1"/>
    </row>
    <row r="129" spans="1:4" ht="18" x14ac:dyDescent="0.2">
      <c r="A129" s="3"/>
      <c r="B129" s="1"/>
      <c r="C129" s="2"/>
      <c r="D129" s="1"/>
    </row>
    <row r="130" spans="1:4" x14ac:dyDescent="0.2">
      <c r="D130" s="1"/>
    </row>
    <row r="131" spans="1:4" x14ac:dyDescent="0.2">
      <c r="D131" s="1"/>
    </row>
    <row r="132" spans="1:4" x14ac:dyDescent="0.2">
      <c r="D132" s="1"/>
    </row>
    <row r="133" spans="1:4" x14ac:dyDescent="0.2">
      <c r="D133" s="1"/>
    </row>
    <row r="134" spans="1:4" x14ac:dyDescent="0.2">
      <c r="D134" s="1"/>
    </row>
    <row r="135" spans="1:4" x14ac:dyDescent="0.2">
      <c r="D135" s="1"/>
    </row>
    <row r="136" spans="1:4" x14ac:dyDescent="0.2">
      <c r="D136" s="1">
        <f>B136*C136</f>
        <v>0</v>
      </c>
    </row>
  </sheetData>
  <autoFilter ref="A1:D129">
    <sortState ref="A2:D129">
      <sortCondition ref="A1:A129"/>
    </sortState>
  </autoFilter>
  <mergeCells count="1">
    <mergeCell ref="F10:F11"/>
  </mergeCells>
  <phoneticPr fontId="6" type="noConversion"/>
  <hyperlinks>
    <hyperlink ref="A96" r:id="rId1"/>
    <hyperlink ref="A89" r:id="rId2"/>
    <hyperlink ref="A111" r:id="rId3"/>
  </hyperlinks>
  <pageMargins left="1" right="1" top="1" bottom="1" header="0.5" footer="0.5"/>
  <pageSetup paperSize="9" scale="2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26" sqref="A26"/>
    </sheetView>
  </sheetViews>
  <sheetFormatPr baseColWidth="10" defaultRowHeight="16" x14ac:dyDescent="0.2"/>
  <cols>
    <col min="1" max="1" width="63" customWidth="1"/>
    <col min="2" max="2" width="20.5" customWidth="1"/>
  </cols>
  <sheetData>
    <row r="1" spans="1:2" x14ac:dyDescent="0.2">
      <c r="A1" t="s">
        <v>1</v>
      </c>
      <c r="B1" t="s">
        <v>4</v>
      </c>
    </row>
    <row r="2" spans="1:2" x14ac:dyDescent="0.2">
      <c r="A2" t="s">
        <v>112</v>
      </c>
      <c r="B2" s="11">
        <v>400000</v>
      </c>
    </row>
    <row r="3" spans="1:2" x14ac:dyDescent="0.2">
      <c r="A3" t="s">
        <v>113</v>
      </c>
      <c r="B3" s="11">
        <v>50000</v>
      </c>
    </row>
    <row r="4" spans="1:2" x14ac:dyDescent="0.2">
      <c r="A4" t="s">
        <v>114</v>
      </c>
      <c r="B4" s="11">
        <v>200000</v>
      </c>
    </row>
    <row r="5" spans="1:2" x14ac:dyDescent="0.2">
      <c r="A5" t="s">
        <v>122</v>
      </c>
      <c r="B5" s="11">
        <v>50000</v>
      </c>
    </row>
    <row r="6" spans="1:2" x14ac:dyDescent="0.2">
      <c r="A6" t="s">
        <v>115</v>
      </c>
      <c r="B6" s="11">
        <v>50000</v>
      </c>
    </row>
    <row r="7" spans="1:2" x14ac:dyDescent="0.2">
      <c r="A7" t="s">
        <v>119</v>
      </c>
      <c r="B7" s="11">
        <v>100000</v>
      </c>
    </row>
    <row r="8" spans="1:2" x14ac:dyDescent="0.2">
      <c r="A8" t="s">
        <v>116</v>
      </c>
      <c r="B8" s="11">
        <v>400000</v>
      </c>
    </row>
    <row r="9" spans="1:2" x14ac:dyDescent="0.2">
      <c r="A9" t="s">
        <v>117</v>
      </c>
      <c r="B9" s="11">
        <v>400000</v>
      </c>
    </row>
    <row r="10" spans="1:2" x14ac:dyDescent="0.2">
      <c r="A10" t="s">
        <v>118</v>
      </c>
      <c r="B10" s="11">
        <v>100000</v>
      </c>
    </row>
    <row r="11" spans="1:2" x14ac:dyDescent="0.2">
      <c r="A11" t="s">
        <v>120</v>
      </c>
      <c r="B11" s="11">
        <v>200000</v>
      </c>
    </row>
    <row r="12" spans="1:2" x14ac:dyDescent="0.2">
      <c r="A12" t="s">
        <v>121</v>
      </c>
      <c r="B12" s="11">
        <v>50000</v>
      </c>
    </row>
    <row r="13" spans="1:2" x14ac:dyDescent="0.2">
      <c r="B13" s="11"/>
    </row>
    <row r="14" spans="1:2" x14ac:dyDescent="0.2">
      <c r="B14" s="11"/>
    </row>
    <row r="15" spans="1:2" x14ac:dyDescent="0.2">
      <c r="B15" s="11"/>
    </row>
    <row r="16" spans="1:2" x14ac:dyDescent="0.2">
      <c r="B1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Подробный</vt:lpstr>
      <vt:lpstr>Краткий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cp:lastPrinted>2017-07-03T17:14:15Z</cp:lastPrinted>
  <dcterms:created xsi:type="dcterms:W3CDTF">2017-07-02T11:05:31Z</dcterms:created>
  <dcterms:modified xsi:type="dcterms:W3CDTF">2017-07-03T18:11:36Z</dcterms:modified>
</cp:coreProperties>
</file>