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465" windowWidth="20730" windowHeight="11760"/>
  </bookViews>
  <sheets>
    <sheet name="Лист1" sheetId="1" r:id="rId1"/>
    <sheet name="Лист2" sheetId="2" r:id="rId2"/>
    <sheet name="Лист3" sheetId="3" r:id="rId3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3" i="1" l="1"/>
  <c r="E22" i="1"/>
  <c r="E25" i="1"/>
  <c r="E26" i="1" l="1"/>
  <c r="E41" i="1" l="1"/>
  <c r="E24" i="1"/>
  <c r="E17" i="1"/>
  <c r="E40" i="1"/>
  <c r="E21" i="1"/>
  <c r="E20" i="1"/>
  <c r="E16" i="1"/>
  <c r="E15" i="1"/>
  <c r="E37" i="1"/>
  <c r="E39" i="1"/>
  <c r="E38" i="1"/>
  <c r="E19" i="1"/>
  <c r="E14" i="1"/>
  <c r="E12" i="1"/>
  <c r="C8" i="1"/>
  <c r="E36" i="1"/>
  <c r="E13" i="1"/>
  <c r="E35" i="1"/>
  <c r="C34" i="1"/>
  <c r="E34" i="1" s="1"/>
  <c r="E8" i="1"/>
  <c r="C6" i="1"/>
  <c r="C32" i="1"/>
  <c r="E32" i="1" s="1"/>
  <c r="E31" i="1"/>
  <c r="E46" i="1" l="1"/>
  <c r="E33" i="1"/>
  <c r="E11" i="1"/>
  <c r="E10" i="1"/>
  <c r="E9" i="1"/>
  <c r="E30" i="1" l="1"/>
  <c r="E42" i="1" s="1"/>
  <c r="E18" i="1"/>
  <c r="E7" i="1"/>
  <c r="E6" i="1"/>
  <c r="E47" i="1"/>
  <c r="E27" i="1" l="1"/>
  <c r="E49" i="1" s="1"/>
  <c r="E50" i="1" s="1"/>
  <c r="E51" i="1" l="1"/>
</calcChain>
</file>

<file path=xl/sharedStrings.xml><?xml version="1.0" encoding="utf-8"?>
<sst xmlns="http://schemas.openxmlformats.org/spreadsheetml/2006/main" count="83" uniqueCount="56">
  <si>
    <t xml:space="preserve">Найменування матеріалів та робіт </t>
  </si>
  <si>
    <t>Кількість, од.</t>
  </si>
  <si>
    <t>Вартість, грн</t>
  </si>
  <si>
    <t>Всього матеріал, грн</t>
  </si>
  <si>
    <t>Роботи</t>
  </si>
  <si>
    <t>Всього роботи, грн</t>
  </si>
  <si>
    <t>Загалом по проекту, грн</t>
  </si>
  <si>
    <t>Інші роботи та послуги</t>
  </si>
  <si>
    <t xml:space="preserve">Матеріали </t>
  </si>
  <si>
    <t>Всього по проекту, грн</t>
  </si>
  <si>
    <t>Резерв 20% (інфляція, додаткове обладнання)</t>
  </si>
  <si>
    <t>Од. вим.</t>
  </si>
  <si>
    <t>шт</t>
  </si>
  <si>
    <t>Ціна за одиницю з ПДВ, грн</t>
  </si>
  <si>
    <t>компл.</t>
  </si>
  <si>
    <t>кг</t>
  </si>
  <si>
    <t>Штукатурка універсальна для стін</t>
  </si>
  <si>
    <t>м.кв.</t>
  </si>
  <si>
    <t>Демонтаж облицювання стін OSB плитою</t>
  </si>
  <si>
    <t>Оштукатурювання стін</t>
  </si>
  <si>
    <t>Збивання старої штукатурки</t>
  </si>
  <si>
    <t>Штукатурка фактурна для стін</t>
  </si>
  <si>
    <t>Оштукатурювання стін фактурною штукатуркою</t>
  </si>
  <si>
    <t>Грунтовка</t>
  </si>
  <si>
    <t>л</t>
  </si>
  <si>
    <t>Фарбування стін</t>
  </si>
  <si>
    <t>Фарба водоемульсійна</t>
  </si>
  <si>
    <t>Підвісна стеля "Armstrong"</t>
  </si>
  <si>
    <t>Влаштування підвісної стелі</t>
  </si>
  <si>
    <t>Плитка типу Грес</t>
  </si>
  <si>
    <t>Клей для плитки</t>
  </si>
  <si>
    <t>Облицювання підлоги плиткою</t>
  </si>
  <si>
    <t>Бетоноконтакт</t>
  </si>
  <si>
    <t>Світильники LED 36 Вт</t>
  </si>
  <si>
    <t>Вікна</t>
  </si>
  <si>
    <t>Двері</t>
  </si>
  <si>
    <t>Демонтаж вікон, дверей</t>
  </si>
  <si>
    <t>Монтаж вікон, дверей</t>
  </si>
  <si>
    <t>Монтаж світильників з розведенням проводів</t>
  </si>
  <si>
    <t>Провід живлення 3*1,5</t>
  </si>
  <si>
    <t>м.п.</t>
  </si>
  <si>
    <t>Вимикач</t>
  </si>
  <si>
    <t xml:space="preserve">Радіатор сталевий </t>
  </si>
  <si>
    <t>Труба PN20 25мм</t>
  </si>
  <si>
    <t>Демонтаж та монтаж радіаторів</t>
  </si>
  <si>
    <t>Розетка</t>
  </si>
  <si>
    <t>Архітектурно-інженерні, проектні роботи</t>
  </si>
  <si>
    <t>Вивіз сміття</t>
  </si>
  <si>
    <t>рази</t>
  </si>
  <si>
    <t>Всьго інші роботи та послуги, грн</t>
  </si>
  <si>
    <t>Монтаж шкафчиків</t>
  </si>
  <si>
    <t>Витратні матеріали</t>
  </si>
  <si>
    <t>Шафа для одягу УХЛ-МАШ ШО-400/2-4 з додатковою полицею в кожній секції, сірий колір</t>
  </si>
  <si>
    <t>Шафа для одягу УХЛ-МАШ ШО-400/2-4 з додатковою полицею в кожній секції, яскравий колір</t>
  </si>
  <si>
    <t xml:space="preserve">Шафа для одягу дітлахів УХЛ-МАШ ШОД-300/2 </t>
  </si>
  <si>
    <t>Лавка гардеробна УХЛ-МАШ СГ-400/2 висувна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</si>
</sst>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3" borderId="1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9" fontId="1" fillId="3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/>
    <xf numFmtId="164" fontId="0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/>
    <xf numFmtId="0" fontId="0" fillId="0" borderId="0" xfId="0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tabSelected="1" topLeftCell="A31" zoomScale="85" zoomScaleNormal="85" zoomScalePageLayoutView="70" workbookViewId="0">
      <selection activeCell="A20" sqref="A20"/>
    </sheetView>
  </sheetViews>
  <sheetFormatPr defaultColWidth="8.85546875" defaultRowHeight="15" x14ac:dyDescent="0.25"/>
  <cols>
    <col min="1" max="1" width="85.5703125" customWidth="1"/>
    <col min="2" max="2" width="9" style="2" bestFit="1" customWidth="1"/>
    <col min="3" max="3" width="10.85546875" style="3" customWidth="1"/>
    <col min="4" max="4" width="14.85546875" style="3" customWidth="1"/>
    <col min="5" max="5" width="14.7109375" style="3" customWidth="1"/>
    <col min="6" max="6" width="10.42578125" style="3" customWidth="1"/>
    <col min="7" max="7" width="12" style="3" customWidth="1"/>
    <col min="8" max="8" width="12.85546875" style="3" customWidth="1"/>
    <col min="9" max="9" width="13.28515625" style="3" customWidth="1"/>
    <col min="10" max="10" width="8.42578125" style="3" customWidth="1"/>
    <col min="11" max="11" width="9.42578125" style="3" customWidth="1"/>
    <col min="12" max="12" width="11.42578125" style="3" customWidth="1"/>
    <col min="13" max="13" width="15.42578125" style="3" customWidth="1"/>
    <col min="14" max="14" width="13.42578125" customWidth="1"/>
    <col min="15" max="15" width="13.42578125" style="2" customWidth="1"/>
    <col min="16" max="16" width="13.42578125" customWidth="1"/>
  </cols>
  <sheetData>
    <row r="1" spans="1:13" s="2" customFormat="1" x14ac:dyDescent="0.25"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3" spans="1:13" s="13" customFormat="1" ht="45" x14ac:dyDescent="0.25">
      <c r="A3" s="1" t="s">
        <v>0</v>
      </c>
      <c r="B3" s="1" t="s">
        <v>11</v>
      </c>
      <c r="C3" s="1" t="s">
        <v>1</v>
      </c>
      <c r="D3" s="1" t="s">
        <v>13</v>
      </c>
      <c r="E3" s="12" t="s">
        <v>2</v>
      </c>
      <c r="F3" s="14"/>
      <c r="G3" s="14"/>
      <c r="H3" s="14"/>
      <c r="I3" s="14"/>
      <c r="J3" s="14"/>
      <c r="K3" s="14"/>
      <c r="L3" s="14"/>
      <c r="M3" s="14"/>
    </row>
    <row r="4" spans="1:13" x14ac:dyDescent="0.25">
      <c r="A4" s="4"/>
      <c r="B4" s="4"/>
      <c r="C4" s="4"/>
      <c r="D4" s="4"/>
      <c r="E4" s="5"/>
    </row>
    <row r="5" spans="1:13" x14ac:dyDescent="0.25">
      <c r="A5" s="8" t="s">
        <v>8</v>
      </c>
      <c r="B5" s="6"/>
      <c r="C5" s="6"/>
      <c r="D5" s="6"/>
      <c r="E5" s="7"/>
    </row>
    <row r="6" spans="1:13" x14ac:dyDescent="0.25">
      <c r="A6" s="6" t="s">
        <v>16</v>
      </c>
      <c r="B6" s="6" t="s">
        <v>15</v>
      </c>
      <c r="C6" s="6">
        <f>556+452</f>
        <v>1008</v>
      </c>
      <c r="D6" s="6">
        <v>6.74</v>
      </c>
      <c r="E6" s="7">
        <f>C6*D6</f>
        <v>6793.92</v>
      </c>
    </row>
    <row r="7" spans="1:13" x14ac:dyDescent="0.25">
      <c r="A7" s="6" t="s">
        <v>21</v>
      </c>
      <c r="B7" s="6" t="s">
        <v>15</v>
      </c>
      <c r="C7" s="6">
        <v>487</v>
      </c>
      <c r="D7" s="6">
        <v>29.76</v>
      </c>
      <c r="E7" s="7">
        <f t="shared" ref="E7:E18" si="0">C7*D7</f>
        <v>14493.12</v>
      </c>
    </row>
    <row r="8" spans="1:13" s="2" customFormat="1" x14ac:dyDescent="0.25">
      <c r="A8" s="6" t="s">
        <v>23</v>
      </c>
      <c r="B8" s="6" t="s">
        <v>24</v>
      </c>
      <c r="C8" s="6">
        <f>250+122</f>
        <v>372</v>
      </c>
      <c r="D8" s="6">
        <v>20.16</v>
      </c>
      <c r="E8" s="7">
        <f t="shared" ref="E8" si="1">C8*D8</f>
        <v>7499.52</v>
      </c>
      <c r="F8" s="3"/>
      <c r="G8" s="3"/>
      <c r="H8" s="3"/>
      <c r="I8" s="3"/>
      <c r="J8" s="3"/>
      <c r="K8" s="3"/>
      <c r="L8" s="3"/>
      <c r="M8" s="3"/>
    </row>
    <row r="9" spans="1:13" s="2" customFormat="1" x14ac:dyDescent="0.25">
      <c r="A9" s="6" t="s">
        <v>26</v>
      </c>
      <c r="B9" s="6" t="s">
        <v>24</v>
      </c>
      <c r="C9" s="6">
        <v>28</v>
      </c>
      <c r="D9" s="6">
        <v>78.62</v>
      </c>
      <c r="E9" s="7">
        <f t="shared" ref="E9" si="2">C9*D9</f>
        <v>2201.36</v>
      </c>
      <c r="F9" s="3"/>
      <c r="G9" s="3"/>
      <c r="H9" s="3"/>
      <c r="I9" s="3"/>
      <c r="J9" s="3"/>
      <c r="K9" s="3"/>
      <c r="L9" s="3"/>
      <c r="M9" s="3"/>
    </row>
    <row r="10" spans="1:13" s="2" customFormat="1" x14ac:dyDescent="0.25">
      <c r="A10" s="6" t="s">
        <v>27</v>
      </c>
      <c r="B10" s="6" t="s">
        <v>17</v>
      </c>
      <c r="C10" s="6">
        <v>122.26</v>
      </c>
      <c r="D10" s="6">
        <v>133.78</v>
      </c>
      <c r="E10" s="7">
        <f t="shared" ref="E10:E13" si="3">C10*D10</f>
        <v>16355.942800000001</v>
      </c>
      <c r="F10" s="3"/>
      <c r="G10" s="3"/>
      <c r="H10" s="3"/>
      <c r="I10" s="3"/>
      <c r="J10" s="3"/>
      <c r="K10" s="3"/>
      <c r="L10" s="3"/>
      <c r="M10" s="3"/>
    </row>
    <row r="11" spans="1:13" s="2" customFormat="1" x14ac:dyDescent="0.25">
      <c r="A11" s="6" t="s">
        <v>29</v>
      </c>
      <c r="B11" s="6" t="s">
        <v>17</v>
      </c>
      <c r="C11" s="6">
        <v>146.79</v>
      </c>
      <c r="D11" s="6">
        <v>196.2</v>
      </c>
      <c r="E11" s="7">
        <f t="shared" si="3"/>
        <v>28800.197999999997</v>
      </c>
      <c r="F11" s="3"/>
      <c r="G11" s="3"/>
      <c r="H11" s="3"/>
      <c r="I11" s="3"/>
      <c r="J11" s="3"/>
      <c r="K11" s="3"/>
      <c r="L11" s="3"/>
      <c r="M11" s="3"/>
    </row>
    <row r="12" spans="1:13" s="2" customFormat="1" x14ac:dyDescent="0.25">
      <c r="A12" s="6" t="s">
        <v>32</v>
      </c>
      <c r="B12" s="6" t="s">
        <v>15</v>
      </c>
      <c r="C12" s="6">
        <v>45</v>
      </c>
      <c r="D12" s="6">
        <v>89.28</v>
      </c>
      <c r="E12" s="7">
        <f t="shared" ref="E12" si="4">C12*D12</f>
        <v>4017.6</v>
      </c>
      <c r="F12" s="3"/>
      <c r="G12" s="3"/>
      <c r="H12" s="3"/>
      <c r="I12" s="3"/>
      <c r="J12" s="3"/>
      <c r="K12" s="3"/>
      <c r="L12" s="3"/>
      <c r="M12" s="3"/>
    </row>
    <row r="13" spans="1:13" s="2" customFormat="1" x14ac:dyDescent="0.25">
      <c r="A13" s="6" t="s">
        <v>30</v>
      </c>
      <c r="B13" s="6" t="s">
        <v>15</v>
      </c>
      <c r="C13" s="6">
        <v>625</v>
      </c>
      <c r="D13" s="6">
        <v>16.2</v>
      </c>
      <c r="E13" s="7">
        <f t="shared" si="3"/>
        <v>10125</v>
      </c>
      <c r="F13" s="3"/>
      <c r="G13" s="3"/>
      <c r="H13" s="3"/>
      <c r="I13" s="3"/>
      <c r="J13" s="3"/>
      <c r="K13" s="3"/>
      <c r="L13" s="3"/>
      <c r="M13" s="3"/>
    </row>
    <row r="14" spans="1:13" s="2" customFormat="1" x14ac:dyDescent="0.25">
      <c r="A14" s="6" t="s">
        <v>33</v>
      </c>
      <c r="B14" s="6" t="s">
        <v>12</v>
      </c>
      <c r="C14" s="6">
        <v>19</v>
      </c>
      <c r="D14" s="6">
        <v>900</v>
      </c>
      <c r="E14" s="7">
        <f t="shared" ref="E14:E17" si="5">C14*D14</f>
        <v>17100</v>
      </c>
      <c r="F14" s="3"/>
      <c r="G14" s="3"/>
      <c r="H14" s="3"/>
      <c r="I14" s="3"/>
      <c r="J14" s="3"/>
      <c r="K14" s="3"/>
      <c r="L14" s="3"/>
      <c r="M14" s="3"/>
    </row>
    <row r="15" spans="1:13" s="2" customFormat="1" x14ac:dyDescent="0.25">
      <c r="A15" s="6" t="s">
        <v>39</v>
      </c>
      <c r="B15" s="6" t="s">
        <v>40</v>
      </c>
      <c r="C15" s="6">
        <v>65</v>
      </c>
      <c r="D15" s="6">
        <v>23.04</v>
      </c>
      <c r="E15" s="7">
        <f t="shared" si="5"/>
        <v>1497.6</v>
      </c>
      <c r="F15" s="3"/>
      <c r="G15" s="3"/>
      <c r="H15" s="3"/>
      <c r="I15" s="3"/>
      <c r="J15" s="3"/>
      <c r="K15" s="3"/>
      <c r="L15" s="3"/>
      <c r="M15" s="3"/>
    </row>
    <row r="16" spans="1:13" s="2" customFormat="1" x14ac:dyDescent="0.25">
      <c r="A16" s="6" t="s">
        <v>41</v>
      </c>
      <c r="B16" s="6" t="s">
        <v>12</v>
      </c>
      <c r="C16" s="6">
        <v>4</v>
      </c>
      <c r="D16" s="6">
        <v>110</v>
      </c>
      <c r="E16" s="7">
        <f t="shared" si="5"/>
        <v>440</v>
      </c>
      <c r="F16" s="3"/>
      <c r="G16" s="3"/>
      <c r="H16" s="3"/>
      <c r="I16" s="3"/>
      <c r="J16" s="3"/>
      <c r="K16" s="3"/>
      <c r="L16" s="3"/>
      <c r="M16" s="3"/>
    </row>
    <row r="17" spans="1:13" s="2" customFormat="1" x14ac:dyDescent="0.25">
      <c r="A17" s="6" t="s">
        <v>45</v>
      </c>
      <c r="B17" s="6" t="s">
        <v>12</v>
      </c>
      <c r="C17" s="6">
        <v>2</v>
      </c>
      <c r="D17" s="6">
        <v>150</v>
      </c>
      <c r="E17" s="7">
        <f t="shared" si="5"/>
        <v>300</v>
      </c>
      <c r="F17" s="3"/>
      <c r="G17" s="3"/>
      <c r="H17" s="3"/>
      <c r="I17" s="3"/>
      <c r="J17" s="3"/>
      <c r="K17" s="3"/>
      <c r="L17" s="3"/>
      <c r="M17" s="3"/>
    </row>
    <row r="18" spans="1:13" s="2" customFormat="1" x14ac:dyDescent="0.25">
      <c r="A18" s="6" t="s">
        <v>34</v>
      </c>
      <c r="B18" s="6" t="s">
        <v>14</v>
      </c>
      <c r="C18" s="6">
        <v>4</v>
      </c>
      <c r="D18" s="6">
        <v>7200</v>
      </c>
      <c r="E18" s="6">
        <f t="shared" si="0"/>
        <v>28800</v>
      </c>
      <c r="F18" s="3"/>
      <c r="G18" s="3"/>
      <c r="H18" s="3"/>
      <c r="I18" s="3"/>
      <c r="J18" s="3"/>
      <c r="K18" s="3"/>
      <c r="L18" s="3"/>
      <c r="M18" s="3"/>
    </row>
    <row r="19" spans="1:13" s="2" customFormat="1" x14ac:dyDescent="0.25">
      <c r="A19" s="6" t="s">
        <v>35</v>
      </c>
      <c r="B19" s="6" t="s">
        <v>14</v>
      </c>
      <c r="C19" s="6">
        <v>1</v>
      </c>
      <c r="D19" s="6">
        <v>14400</v>
      </c>
      <c r="E19" s="6">
        <f t="shared" ref="E19:E26" si="6">C19*D19</f>
        <v>14400</v>
      </c>
      <c r="F19" s="3"/>
      <c r="G19" s="3"/>
      <c r="H19" s="3"/>
      <c r="I19" s="3"/>
      <c r="J19" s="3"/>
      <c r="K19" s="3"/>
      <c r="L19" s="3"/>
      <c r="M19" s="3"/>
    </row>
    <row r="20" spans="1:13" s="2" customFormat="1" x14ac:dyDescent="0.25">
      <c r="A20" s="6" t="s">
        <v>42</v>
      </c>
      <c r="B20" s="6" t="s">
        <v>14</v>
      </c>
      <c r="C20" s="6">
        <v>7</v>
      </c>
      <c r="D20" s="6">
        <v>3896</v>
      </c>
      <c r="E20" s="6">
        <f t="shared" si="6"/>
        <v>27272</v>
      </c>
      <c r="F20" s="3"/>
      <c r="G20" s="3"/>
      <c r="H20" s="3"/>
      <c r="I20" s="3"/>
      <c r="J20" s="3"/>
      <c r="K20" s="3"/>
      <c r="L20" s="3"/>
      <c r="M20" s="3"/>
    </row>
    <row r="21" spans="1:13" s="2" customFormat="1" x14ac:dyDescent="0.25">
      <c r="A21" s="6" t="s">
        <v>43</v>
      </c>
      <c r="B21" s="6" t="s">
        <v>40</v>
      </c>
      <c r="C21" s="6">
        <v>30</v>
      </c>
      <c r="D21" s="6">
        <v>35</v>
      </c>
      <c r="E21" s="6">
        <f t="shared" si="6"/>
        <v>1050</v>
      </c>
      <c r="F21" s="3"/>
      <c r="G21" s="3"/>
      <c r="H21" s="3"/>
      <c r="I21" s="3"/>
      <c r="J21" s="3"/>
      <c r="K21" s="3"/>
      <c r="L21" s="3"/>
      <c r="M21" s="3"/>
    </row>
    <row r="22" spans="1:13" s="2" customFormat="1" x14ac:dyDescent="0.25">
      <c r="A22" s="6" t="s">
        <v>52</v>
      </c>
      <c r="B22" s="6" t="s">
        <v>12</v>
      </c>
      <c r="C22" s="6">
        <v>50</v>
      </c>
      <c r="D22" s="6">
        <v>4564</v>
      </c>
      <c r="E22" s="6">
        <f t="shared" ref="E22:E23" si="7">C22*D22</f>
        <v>228200</v>
      </c>
      <c r="F22" s="3"/>
      <c r="G22" s="3"/>
      <c r="H22" s="3"/>
      <c r="I22" s="3"/>
      <c r="J22" s="3"/>
      <c r="K22" s="3"/>
      <c r="L22" s="3"/>
      <c r="M22" s="3"/>
    </row>
    <row r="23" spans="1:13" s="2" customFormat="1" x14ac:dyDescent="0.25">
      <c r="A23" s="6" t="s">
        <v>53</v>
      </c>
      <c r="B23" s="6" t="s">
        <v>12</v>
      </c>
      <c r="C23" s="6">
        <v>50</v>
      </c>
      <c r="D23" s="6">
        <v>5705</v>
      </c>
      <c r="E23" s="6">
        <f t="shared" si="7"/>
        <v>285250</v>
      </c>
      <c r="F23" s="3"/>
      <c r="G23" s="3"/>
      <c r="H23" s="3"/>
      <c r="I23" s="3"/>
      <c r="J23" s="3"/>
      <c r="K23" s="3"/>
      <c r="L23" s="3"/>
      <c r="M23" s="3"/>
    </row>
    <row r="24" spans="1:13" s="2" customFormat="1" x14ac:dyDescent="0.25">
      <c r="A24" s="6" t="s">
        <v>55</v>
      </c>
      <c r="B24" s="6" t="s">
        <v>12</v>
      </c>
      <c r="C24" s="6">
        <v>100</v>
      </c>
      <c r="D24" s="6">
        <v>1150</v>
      </c>
      <c r="E24" s="6">
        <f>C24*D24</f>
        <v>115000</v>
      </c>
      <c r="F24" s="3"/>
      <c r="G24" s="3"/>
      <c r="H24" s="3"/>
      <c r="I24" s="3"/>
      <c r="J24" s="3"/>
      <c r="K24" s="3"/>
      <c r="L24" s="3"/>
      <c r="M24" s="3"/>
    </row>
    <row r="25" spans="1:13" s="2" customFormat="1" x14ac:dyDescent="0.25">
      <c r="A25" s="6" t="s">
        <v>54</v>
      </c>
      <c r="B25" s="6" t="s">
        <v>12</v>
      </c>
      <c r="C25" s="6">
        <v>160</v>
      </c>
      <c r="D25" s="6">
        <v>3280</v>
      </c>
      <c r="E25" s="6">
        <f>C25*D25</f>
        <v>524800</v>
      </c>
      <c r="F25" s="3"/>
      <c r="G25" s="3"/>
      <c r="H25" s="3"/>
      <c r="I25" s="3"/>
      <c r="J25" s="3"/>
      <c r="K25" s="3"/>
      <c r="L25" s="3"/>
      <c r="M25" s="3"/>
    </row>
    <row r="26" spans="1:13" s="2" customFormat="1" x14ac:dyDescent="0.25">
      <c r="A26" s="6" t="s">
        <v>51</v>
      </c>
      <c r="B26" s="6" t="s">
        <v>14</v>
      </c>
      <c r="C26" s="6">
        <v>1</v>
      </c>
      <c r="D26" s="6">
        <v>15761.3</v>
      </c>
      <c r="E26" s="6">
        <f t="shared" si="6"/>
        <v>15761.3</v>
      </c>
      <c r="F26" s="3"/>
      <c r="G26" s="27"/>
      <c r="H26" s="3"/>
      <c r="I26" s="3"/>
      <c r="J26" s="3"/>
      <c r="K26" s="3"/>
      <c r="L26" s="3"/>
      <c r="M26" s="3"/>
    </row>
    <row r="27" spans="1:13" x14ac:dyDescent="0.25">
      <c r="A27" s="10" t="s">
        <v>3</v>
      </c>
      <c r="B27" s="10"/>
      <c r="C27" s="10"/>
      <c r="D27" s="10"/>
      <c r="E27" s="11">
        <f>SUM(E6:E26)</f>
        <v>1350157.5608000001</v>
      </c>
    </row>
    <row r="28" spans="1:13" x14ac:dyDescent="0.25">
      <c r="A28" s="6"/>
      <c r="B28" s="6"/>
      <c r="C28" s="6"/>
      <c r="D28" s="6"/>
      <c r="E28" s="7"/>
    </row>
    <row r="29" spans="1:13" x14ac:dyDescent="0.25">
      <c r="A29" s="8" t="s">
        <v>4</v>
      </c>
      <c r="B29" s="8"/>
      <c r="C29" s="6"/>
      <c r="D29" s="6"/>
      <c r="E29" s="7"/>
    </row>
    <row r="30" spans="1:13" s="23" customFormat="1" x14ac:dyDescent="0.25">
      <c r="A30" s="15" t="s">
        <v>18</v>
      </c>
      <c r="B30" s="15" t="s">
        <v>17</v>
      </c>
      <c r="C30" s="15">
        <v>22.27</v>
      </c>
      <c r="D30" s="15">
        <v>336</v>
      </c>
      <c r="E30" s="21">
        <f t="shared" ref="E30:E41" si="8">C30*D30</f>
        <v>7482.72</v>
      </c>
      <c r="F30" s="22"/>
      <c r="G30" s="22"/>
      <c r="H30" s="22"/>
      <c r="I30" s="22"/>
      <c r="J30" s="22"/>
      <c r="K30" s="22"/>
      <c r="L30" s="22"/>
      <c r="M30" s="22"/>
    </row>
    <row r="31" spans="1:13" s="23" customFormat="1" x14ac:dyDescent="0.25">
      <c r="A31" s="15" t="s">
        <v>20</v>
      </c>
      <c r="B31" s="15" t="s">
        <v>17</v>
      </c>
      <c r="C31" s="15">
        <v>30.17</v>
      </c>
      <c r="D31" s="15">
        <v>336</v>
      </c>
      <c r="E31" s="21">
        <f t="shared" si="8"/>
        <v>10137.120000000001</v>
      </c>
      <c r="F31" s="22"/>
      <c r="G31" s="22"/>
      <c r="H31" s="22"/>
      <c r="I31" s="22"/>
      <c r="J31" s="22"/>
      <c r="K31" s="22"/>
      <c r="L31" s="22"/>
      <c r="M31" s="22"/>
    </row>
    <row r="32" spans="1:13" s="23" customFormat="1" x14ac:dyDescent="0.25">
      <c r="A32" s="15" t="s">
        <v>19</v>
      </c>
      <c r="B32" s="15" t="s">
        <v>17</v>
      </c>
      <c r="C32" s="15">
        <f>22.27+30.17</f>
        <v>52.44</v>
      </c>
      <c r="D32" s="15">
        <v>540</v>
      </c>
      <c r="E32" s="21">
        <f t="shared" si="8"/>
        <v>28317.599999999999</v>
      </c>
      <c r="F32" s="22"/>
      <c r="G32" s="22"/>
      <c r="H32" s="22"/>
      <c r="I32" s="22"/>
      <c r="J32" s="22"/>
      <c r="K32" s="22"/>
      <c r="L32" s="22"/>
      <c r="M32" s="22"/>
    </row>
    <row r="33" spans="1:13" s="23" customFormat="1" x14ac:dyDescent="0.25">
      <c r="A33" s="15" t="s">
        <v>22</v>
      </c>
      <c r="B33" s="15" t="s">
        <v>17</v>
      </c>
      <c r="C33" s="15">
        <v>194.83</v>
      </c>
      <c r="D33" s="15">
        <v>612</v>
      </c>
      <c r="E33" s="21">
        <f t="shared" si="8"/>
        <v>119235.96</v>
      </c>
      <c r="F33" s="22"/>
      <c r="G33" s="22"/>
      <c r="H33" s="22"/>
      <c r="I33" s="22"/>
      <c r="J33" s="22"/>
      <c r="K33" s="22"/>
      <c r="L33" s="22"/>
      <c r="M33" s="22"/>
    </row>
    <row r="34" spans="1:13" s="23" customFormat="1" x14ac:dyDescent="0.25">
      <c r="A34" s="15" t="s">
        <v>25</v>
      </c>
      <c r="B34" s="15" t="s">
        <v>17</v>
      </c>
      <c r="C34" s="15">
        <f>C33+C30</f>
        <v>217.10000000000002</v>
      </c>
      <c r="D34" s="15">
        <v>132</v>
      </c>
      <c r="E34" s="21">
        <f t="shared" si="8"/>
        <v>28657.200000000004</v>
      </c>
      <c r="F34" s="22"/>
      <c r="G34" s="22"/>
      <c r="H34" s="22"/>
      <c r="I34" s="22"/>
      <c r="J34" s="22"/>
      <c r="K34" s="22"/>
      <c r="L34" s="22"/>
      <c r="M34" s="22"/>
    </row>
    <row r="35" spans="1:13" s="23" customFormat="1" x14ac:dyDescent="0.25">
      <c r="A35" s="15" t="s">
        <v>28</v>
      </c>
      <c r="B35" s="15" t="s">
        <v>17</v>
      </c>
      <c r="C35" s="15">
        <v>122.26</v>
      </c>
      <c r="D35" s="15">
        <v>324</v>
      </c>
      <c r="E35" s="21">
        <f t="shared" si="8"/>
        <v>39612.240000000005</v>
      </c>
      <c r="F35" s="22"/>
      <c r="G35" s="22"/>
      <c r="H35" s="22"/>
      <c r="I35" s="22"/>
      <c r="J35" s="22"/>
      <c r="K35" s="22"/>
      <c r="L35" s="22"/>
      <c r="M35" s="22"/>
    </row>
    <row r="36" spans="1:13" s="23" customFormat="1" x14ac:dyDescent="0.25">
      <c r="A36" s="15" t="s">
        <v>31</v>
      </c>
      <c r="B36" s="15" t="s">
        <v>17</v>
      </c>
      <c r="C36" s="15">
        <v>122.26</v>
      </c>
      <c r="D36" s="15">
        <v>1092</v>
      </c>
      <c r="E36" s="21">
        <f t="shared" si="8"/>
        <v>133507.92000000001</v>
      </c>
      <c r="F36" s="22"/>
      <c r="G36" s="22"/>
      <c r="H36" s="22"/>
      <c r="I36" s="22"/>
      <c r="J36" s="22"/>
      <c r="K36" s="22"/>
      <c r="L36" s="22"/>
      <c r="M36" s="22"/>
    </row>
    <row r="37" spans="1:13" s="23" customFormat="1" x14ac:dyDescent="0.25">
      <c r="A37" s="15" t="s">
        <v>38</v>
      </c>
      <c r="B37" s="15" t="s">
        <v>12</v>
      </c>
      <c r="C37" s="15">
        <v>19</v>
      </c>
      <c r="D37" s="15">
        <v>1450</v>
      </c>
      <c r="E37" s="21">
        <f t="shared" si="8"/>
        <v>27550</v>
      </c>
      <c r="F37" s="22"/>
      <c r="G37" s="22"/>
      <c r="H37" s="22"/>
      <c r="I37" s="22"/>
      <c r="J37" s="22"/>
      <c r="K37" s="22"/>
      <c r="L37" s="22"/>
      <c r="M37" s="22"/>
    </row>
    <row r="38" spans="1:13" s="23" customFormat="1" x14ac:dyDescent="0.25">
      <c r="A38" s="15" t="s">
        <v>36</v>
      </c>
      <c r="B38" s="15" t="s">
        <v>12</v>
      </c>
      <c r="C38" s="15">
        <v>5</v>
      </c>
      <c r="D38" s="15">
        <v>1440</v>
      </c>
      <c r="E38" s="21">
        <f t="shared" si="8"/>
        <v>7200</v>
      </c>
      <c r="F38" s="22"/>
      <c r="G38" s="22"/>
      <c r="H38" s="22"/>
      <c r="I38" s="22"/>
      <c r="J38" s="22"/>
      <c r="K38" s="22"/>
      <c r="L38" s="22"/>
      <c r="M38" s="22"/>
    </row>
    <row r="39" spans="1:13" s="23" customFormat="1" x14ac:dyDescent="0.25">
      <c r="A39" s="15" t="s">
        <v>37</v>
      </c>
      <c r="B39" s="15" t="s">
        <v>12</v>
      </c>
      <c r="C39" s="15">
        <v>5</v>
      </c>
      <c r="D39" s="15">
        <v>2880</v>
      </c>
      <c r="E39" s="21">
        <f t="shared" si="8"/>
        <v>14400</v>
      </c>
      <c r="F39" s="22"/>
      <c r="G39" s="22"/>
      <c r="H39" s="22"/>
      <c r="I39" s="22"/>
      <c r="J39" s="22"/>
      <c r="K39" s="22"/>
      <c r="L39" s="22"/>
      <c r="M39" s="22"/>
    </row>
    <row r="40" spans="1:13" s="23" customFormat="1" x14ac:dyDescent="0.25">
      <c r="A40" s="15" t="s">
        <v>44</v>
      </c>
      <c r="B40" s="15" t="s">
        <v>12</v>
      </c>
      <c r="C40" s="15">
        <v>7</v>
      </c>
      <c r="D40" s="15">
        <v>2900</v>
      </c>
      <c r="E40" s="21">
        <f t="shared" si="8"/>
        <v>20300</v>
      </c>
      <c r="F40" s="22"/>
      <c r="G40" s="22"/>
      <c r="H40" s="22"/>
      <c r="I40" s="22"/>
      <c r="J40" s="22"/>
      <c r="K40" s="22"/>
      <c r="L40" s="22"/>
      <c r="M40" s="22"/>
    </row>
    <row r="41" spans="1:13" s="23" customFormat="1" x14ac:dyDescent="0.25">
      <c r="A41" s="15" t="s">
        <v>50</v>
      </c>
      <c r="B41" s="15" t="s">
        <v>12</v>
      </c>
      <c r="C41" s="15">
        <v>325</v>
      </c>
      <c r="D41" s="15">
        <v>75</v>
      </c>
      <c r="E41" s="21">
        <f t="shared" si="8"/>
        <v>24375</v>
      </c>
      <c r="F41" s="22"/>
      <c r="G41" s="22"/>
      <c r="H41" s="22"/>
      <c r="I41" s="22"/>
      <c r="J41" s="22"/>
      <c r="K41" s="22"/>
      <c r="L41" s="22"/>
      <c r="M41" s="22"/>
    </row>
    <row r="42" spans="1:13" x14ac:dyDescent="0.25">
      <c r="A42" s="10" t="s">
        <v>5</v>
      </c>
      <c r="B42" s="10"/>
      <c r="C42" s="10"/>
      <c r="D42" s="10"/>
      <c r="E42" s="11">
        <f>SUM(E30:E41)</f>
        <v>460775.76</v>
      </c>
    </row>
    <row r="43" spans="1:13" x14ac:dyDescent="0.25">
      <c r="A43" s="6"/>
      <c r="B43" s="6"/>
      <c r="C43" s="6"/>
      <c r="D43" s="6"/>
      <c r="E43" s="7"/>
    </row>
    <row r="44" spans="1:13" s="2" customFormat="1" x14ac:dyDescent="0.25">
      <c r="A44" s="8" t="s">
        <v>7</v>
      </c>
      <c r="B44" s="8"/>
      <c r="C44" s="6"/>
      <c r="D44" s="6"/>
      <c r="E44" s="7"/>
      <c r="F44" s="3"/>
      <c r="G44" s="3"/>
      <c r="H44" s="3"/>
      <c r="I44" s="3"/>
      <c r="J44" s="3"/>
      <c r="K44" s="3"/>
      <c r="L44" s="3"/>
      <c r="M44" s="3"/>
    </row>
    <row r="45" spans="1:13" s="20" customFormat="1" x14ac:dyDescent="0.25">
      <c r="A45" s="15" t="s">
        <v>46</v>
      </c>
      <c r="B45" s="15"/>
      <c r="C45" s="17">
        <v>1</v>
      </c>
      <c r="D45" s="17"/>
      <c r="E45" s="18">
        <v>5600</v>
      </c>
      <c r="F45" s="19"/>
      <c r="G45" s="19"/>
      <c r="H45" s="19"/>
      <c r="I45" s="19"/>
      <c r="J45" s="19"/>
      <c r="K45" s="19"/>
      <c r="L45" s="19"/>
      <c r="M45" s="19"/>
    </row>
    <row r="46" spans="1:13" s="20" customFormat="1" x14ac:dyDescent="0.25">
      <c r="A46" s="15" t="s">
        <v>47</v>
      </c>
      <c r="B46" s="15" t="s">
        <v>48</v>
      </c>
      <c r="C46" s="17">
        <v>2</v>
      </c>
      <c r="D46" s="17">
        <v>8400</v>
      </c>
      <c r="E46" s="18">
        <f>C46*D46</f>
        <v>16800</v>
      </c>
      <c r="F46" s="19"/>
      <c r="G46" s="19"/>
      <c r="H46" s="19"/>
      <c r="I46" s="19"/>
      <c r="J46" s="19"/>
      <c r="K46" s="19"/>
      <c r="L46" s="19"/>
      <c r="M46" s="19"/>
    </row>
    <row r="47" spans="1:13" s="2" customFormat="1" x14ac:dyDescent="0.25">
      <c r="A47" s="10" t="s">
        <v>49</v>
      </c>
      <c r="B47" s="10"/>
      <c r="C47" s="16"/>
      <c r="D47" s="10"/>
      <c r="E47" s="11">
        <f>SUM(E45:E46)</f>
        <v>22400</v>
      </c>
      <c r="F47" s="3"/>
      <c r="G47" s="3"/>
      <c r="H47" s="3"/>
      <c r="I47" s="3"/>
      <c r="J47" s="3"/>
      <c r="K47" s="3"/>
      <c r="L47" s="3"/>
      <c r="M47" s="3"/>
    </row>
    <row r="48" spans="1:13" s="2" customFormat="1" x14ac:dyDescent="0.25">
      <c r="A48" s="10"/>
      <c r="B48" s="10"/>
      <c r="C48" s="16"/>
      <c r="D48" s="10"/>
      <c r="E48" s="11"/>
      <c r="F48" s="3"/>
      <c r="G48" s="3"/>
      <c r="H48" s="3"/>
      <c r="I48" s="3"/>
      <c r="J48" s="3"/>
      <c r="K48" s="3"/>
      <c r="L48" s="3"/>
      <c r="M48" s="3"/>
    </row>
    <row r="49" spans="1:13" x14ac:dyDescent="0.25">
      <c r="A49" s="6" t="s">
        <v>9</v>
      </c>
      <c r="B49" s="6"/>
      <c r="C49" s="6"/>
      <c r="D49" s="6"/>
      <c r="E49" s="7">
        <f>E27+E42+E47</f>
        <v>1833333.3208000001</v>
      </c>
    </row>
    <row r="50" spans="1:13" s="2" customFormat="1" x14ac:dyDescent="0.25">
      <c r="A50" s="6" t="s">
        <v>10</v>
      </c>
      <c r="B50" s="6"/>
      <c r="C50" s="6"/>
      <c r="D50" s="6"/>
      <c r="E50" s="7">
        <f>E49*0.2</f>
        <v>366666.66416000004</v>
      </c>
      <c r="F50" s="3"/>
      <c r="G50" s="3"/>
      <c r="H50" s="3"/>
      <c r="I50" s="3"/>
      <c r="J50" s="3"/>
      <c r="K50" s="3"/>
      <c r="L50" s="3"/>
      <c r="M50" s="3"/>
    </row>
    <row r="51" spans="1:13" x14ac:dyDescent="0.25">
      <c r="A51" s="25" t="s">
        <v>6</v>
      </c>
      <c r="B51" s="8"/>
      <c r="C51" s="8"/>
      <c r="D51" s="8"/>
      <c r="E51" s="9">
        <f>SUM(E49:E50)</f>
        <v>2199999.98496</v>
      </c>
    </row>
    <row r="52" spans="1:13" x14ac:dyDescent="0.25">
      <c r="A52" s="26"/>
      <c r="B52" s="24"/>
    </row>
    <row r="54" spans="1:13" x14ac:dyDescent="0.25">
      <c r="E54" s="27"/>
    </row>
    <row r="55" spans="1:13" x14ac:dyDescent="0.25">
      <c r="E55" s="27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Потапов</cp:lastModifiedBy>
  <dcterms:created xsi:type="dcterms:W3CDTF">2016-10-18T21:06:58Z</dcterms:created>
  <dcterms:modified xsi:type="dcterms:W3CDTF">2020-03-10T16:27:17Z</dcterms:modified>
</cp:coreProperties>
</file>