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tonenko_yu\Desktop\АЮС\ГРОМАДСЬКИЙ бюджет\"/>
    </mc:Choice>
  </mc:AlternateContent>
  <bookViews>
    <workbookView xWindow="0" yWindow="0" windowWidth="25200" windowHeight="11850" activeTab="1"/>
  </bookViews>
  <sheets>
    <sheet name="черновик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/>
  <c r="F13" i="2"/>
  <c r="G15" i="2"/>
  <c r="G14" i="2"/>
  <c r="G13" i="2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G9" i="1"/>
  <c r="F8" i="1"/>
  <c r="G8" i="1" s="1"/>
  <c r="F9" i="1"/>
  <c r="H4" i="1"/>
  <c r="F13" i="1"/>
  <c r="G13" i="1" s="1"/>
  <c r="F14" i="1"/>
  <c r="G14" i="1" s="1"/>
  <c r="G15" i="1"/>
  <c r="F12" i="1"/>
  <c r="G12" i="1" s="1"/>
  <c r="F15" i="1"/>
  <c r="F10" i="1"/>
  <c r="G10" i="1" s="1"/>
  <c r="F6" i="1"/>
  <c r="G6" i="1" s="1"/>
  <c r="F7" i="1"/>
  <c r="G7" i="1" s="1"/>
  <c r="F5" i="1"/>
  <c r="G5" i="1" s="1"/>
  <c r="G4" i="1" l="1"/>
  <c r="G17" i="1" l="1"/>
  <c r="G18" i="1" s="1"/>
  <c r="G19" i="1" s="1"/>
  <c r="H17" i="1" l="1"/>
  <c r="H18" i="1" s="1"/>
  <c r="H19" i="1" l="1"/>
</calcChain>
</file>

<file path=xl/sharedStrings.xml><?xml version="1.0" encoding="utf-8"?>
<sst xmlns="http://schemas.openxmlformats.org/spreadsheetml/2006/main" count="63" uniqueCount="37">
  <si>
    <t>Назва</t>
  </si>
  <si>
    <t>розмір одиниці (д/ш/в)</t>
  </si>
  <si>
    <t>Посилання</t>
  </si>
  <si>
    <t>кількість</t>
  </si>
  <si>
    <t>Інфляція</t>
  </si>
  <si>
    <t>сума</t>
  </si>
  <si>
    <t>Доставка, встановлення, додаткові витрати</t>
  </si>
  <si>
    <t>Резерв 20%</t>
  </si>
  <si>
    <t>Всього</t>
  </si>
  <si>
    <t>Татамі "ласточкин хвіст"</t>
  </si>
  <si>
    <t>50 мм, 80 кг/м3</t>
  </si>
  <si>
    <t>https://plastiplus.pp.ua/product/tatami-lastochkin-hvost-eva-50mm/</t>
  </si>
  <si>
    <t>Мат гімнастичний в чохлі</t>
  </si>
  <si>
    <t>2 м/1м, товщ.10 см</t>
  </si>
  <si>
    <t>Шведська стінка</t>
  </si>
  <si>
    <t>https://osport.ua/p499097746-mat-gimnasticheskij-sportivnyj.html?gclid=Cj0KCQjw9ZzzBRCKARIsANwXaeLoeBxLI5nI9h6C2AbZyEp-tqjJjw-91rbBR8yMbVDyvTD4jf5QAnUaAhLiEALw_wcB</t>
  </si>
  <si>
    <t>https://nailtd.com.ua/ua/detskoe-igrovoe-i-sportivnoe-oborudovanie-dlya-pomeshcheniya/shvedskaya-stenka-s-turnikom/</t>
  </si>
  <si>
    <t>2.8 м / 0,87 м</t>
  </si>
  <si>
    <t>Розрахунок до проекту "Спортивний простір" (231 школа)</t>
  </si>
  <si>
    <t>ціна на 10.03.20</t>
  </si>
  <si>
    <t>Проектно-кошторисна документація (2%)</t>
  </si>
  <si>
    <t>https://tennisstol.com.ua/tennisnie_stol_dly_pomesheniy/gsisport-gk-2.html</t>
  </si>
  <si>
    <t>274см /152,5см /184 см в розкладеному вигляді</t>
  </si>
  <si>
    <t>Тенісний стіл на колесах</t>
  </si>
  <si>
    <t>https://tennisstol.com.ua/tennisniy-raketki-steka-sharik/tennisniy-raketki/butterfly_drive_set.html</t>
  </si>
  <si>
    <t>набір ракеток (2 шт)</t>
  </si>
  <si>
    <t>сітка з кріпленням</t>
  </si>
  <si>
    <t>Аксесуари для гри в настільний теніс (сітка з кріпленням, ракетки, м'ячі та ін.)</t>
  </si>
  <si>
    <t>https://unicumshop.com.ua/p503249567-shariki-dlya-nastolnogo.html?utm_source=google&amp;utm_medium=cpc&amp;utm_campaign=2046391828&amp;utm_term=&amp;utm_content=358259484718&amp;utm_position=&amp;utm_matchtype=&amp;utm_placement=&amp;utm_network=u&amp;gclid=Cj0KCQjw9ZzzBRCKARIsANwXaeKC2PtEIIRrM59wzt1wFRTIT1KnEP_vpOrnmwDzJCjVEARDAk_NpZEaAjccEALw_wcB</t>
  </si>
  <si>
    <t>м'ячі, діаметр 40 мм (набір 144 шт)</t>
  </si>
  <si>
    <t>https://sportmarket.ua/index.php?route=product/product&amp;product_id=54016&amp;gclid=Cj0KCQjw9ZzzBRCKARIsANwXaeL6ADlsHsqzXNsF0BGLHVEW6jEhKCyD0T9sYdnc9KdPS_fYlgzgUG8aAjd3EALw_wcB</t>
  </si>
  <si>
    <t>Волейбольна сітка з тросом професійна</t>
  </si>
  <si>
    <t>https://terrasport.ua/goods_kanat_dlya_lazaniya_45_mm_s_kronshteynom_5_m_hb_225034.htm</t>
  </si>
  <si>
    <t>5 м/0,45</t>
  </si>
  <si>
    <t>Канати тренувальний з кріпленням</t>
  </si>
  <si>
    <t>Інші спортивні аксесуари для спортивних ігор (м'ячі волейбольні/баскетбольні/футбольні, для естафет, гімнастичні кільця, мотузкові сходи, м'ячі для фітнесу та ін.)</t>
  </si>
  <si>
    <t>9,5 м / 1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</si>
</sst>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rrasport.ua/goods_kanat_dlya_lazaniya_45_mm_s_kronshteynom_5_m_hb_225034.htm" TargetMode="External"/><Relationship Id="rId3" Type="http://schemas.openxmlformats.org/officeDocument/2006/relationships/hyperlink" Target="https://nailtd.com.ua/ua/detskoe-igrovoe-i-sportivnoe-oborudovanie-dlya-pomeshcheniya/shvedskaya-stenka-s-turnikom/" TargetMode="External"/><Relationship Id="rId7" Type="http://schemas.openxmlformats.org/officeDocument/2006/relationships/hyperlink" Target="https://sportmarket.ua/index.php?route=product/product&amp;product_id=54016&amp;gclid=Cj0KCQjw9ZzzBRCKARIsANwXaeL6ADlsHsqzXNsF0BGLHVEW6jEhKCyD0T9sYdnc9KdPS_fYlgzgUG8aAjd3EALw_wcB" TargetMode="External"/><Relationship Id="rId2" Type="http://schemas.openxmlformats.org/officeDocument/2006/relationships/hyperlink" Target="https://osport.ua/p499097746-mat-gimnasticheskij-sportivnyj.html?gclid=Cj0KCQjw9ZzzBRCKARIsANwXaeLoeBxLI5nI9h6C2AbZyEp-tqjJjw-91rbBR8yMbVDyvTD4jf5QAnUaAhLiEALw_wcB" TargetMode="External"/><Relationship Id="rId1" Type="http://schemas.openxmlformats.org/officeDocument/2006/relationships/hyperlink" Target="https://plastiplus.pp.ua/product/tatami-lastochkin-hvost-eva-50mm/" TargetMode="External"/><Relationship Id="rId6" Type="http://schemas.openxmlformats.org/officeDocument/2006/relationships/hyperlink" Target="https://unicumshop.com.ua/p503249567-shariki-dlya-nastolnogo.html?utm_source=google&amp;utm_medium=cpc&amp;utm_campaign=2046391828&amp;utm_term=&amp;utm_content=358259484718&amp;utm_position=&amp;utm_matchtype=&amp;utm_placement=&amp;utm_network=u&amp;gclid=Cj0KCQjw9ZzzBRCKARIsANwXaeKC2PtEIIRrM59wzt1wFRTIT1KnEP_vpOrnmwDzJCjVEARDAk_NpZEaAjccEALw_wcB" TargetMode="External"/><Relationship Id="rId5" Type="http://schemas.openxmlformats.org/officeDocument/2006/relationships/hyperlink" Target="https://tennisstol.com.ua/tennisniy-raketki-steka-sharik/tennisniy-raketki/butterfly_drive_set.html" TargetMode="External"/><Relationship Id="rId4" Type="http://schemas.openxmlformats.org/officeDocument/2006/relationships/hyperlink" Target="https://tennisstol.com.ua/tennisnie_stol_dly_pomesheniy/gsisport-gk-2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XFD1048576"/>
    </sheetView>
  </sheetViews>
  <sheetFormatPr defaultRowHeight="15" x14ac:dyDescent="0.25"/>
  <cols>
    <col min="1" max="1" width="26.85546875" style="3" customWidth="1"/>
    <col min="2" max="2" width="19.85546875" style="3" customWidth="1"/>
    <col min="3" max="3" width="36.85546875" style="3" customWidth="1"/>
    <col min="4" max="4" width="4.140625" style="3" customWidth="1"/>
    <col min="5" max="5" width="6.85546875" style="3" customWidth="1"/>
    <col min="6" max="6" width="10.140625" style="3" customWidth="1"/>
    <col min="7" max="7" width="8.42578125" style="3" bestFit="1" customWidth="1"/>
    <col min="8" max="8" width="11" style="3" bestFit="1" customWidth="1"/>
    <col min="9" max="9" width="7.42578125" style="3" bestFit="1" customWidth="1"/>
    <col min="10" max="16384" width="9.140625" style="3"/>
  </cols>
  <sheetData>
    <row r="1" spans="1:8" ht="18.75" x14ac:dyDescent="0.25">
      <c r="A1" s="1" t="s">
        <v>18</v>
      </c>
      <c r="B1" s="1"/>
      <c r="C1" s="1"/>
      <c r="D1" s="1"/>
      <c r="E1" s="1"/>
      <c r="F1" s="1"/>
      <c r="G1" s="1"/>
      <c r="H1" s="1"/>
    </row>
    <row r="2" spans="1:8" ht="15.75" x14ac:dyDescent="0.25">
      <c r="A2" s="4"/>
      <c r="B2" s="4"/>
      <c r="C2" s="4"/>
      <c r="D2" s="4"/>
      <c r="E2" s="4"/>
      <c r="F2" s="5">
        <v>1.0900000000000001</v>
      </c>
      <c r="G2" s="4"/>
      <c r="H2" s="4"/>
    </row>
    <row r="3" spans="1:8" s="11" customFormat="1" ht="63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5</v>
      </c>
    </row>
    <row r="4" spans="1:8" ht="15.75" x14ac:dyDescent="0.25">
      <c r="A4" s="2"/>
      <c r="B4" s="2"/>
      <c r="C4" s="8"/>
      <c r="D4" s="2"/>
      <c r="E4" s="2"/>
      <c r="F4" s="2"/>
      <c r="G4" s="6">
        <f>SUM(G5:G15)</f>
        <v>156829.20000000001</v>
      </c>
      <c r="H4" s="6">
        <f>SUM(H5:H12)</f>
        <v>188500</v>
      </c>
    </row>
    <row r="5" spans="1:8" ht="22.5" x14ac:dyDescent="0.25">
      <c r="A5" s="2" t="s">
        <v>9</v>
      </c>
      <c r="B5" s="2" t="s">
        <v>10</v>
      </c>
      <c r="C5" s="8" t="s">
        <v>11</v>
      </c>
      <c r="D5" s="2">
        <v>50</v>
      </c>
      <c r="E5" s="6">
        <v>810</v>
      </c>
      <c r="F5" s="6">
        <f>E5*$F$2</f>
        <v>882.90000000000009</v>
      </c>
      <c r="G5" s="6">
        <f>F5*D5</f>
        <v>44145.000000000007</v>
      </c>
      <c r="H5" s="6">
        <v>45000</v>
      </c>
    </row>
    <row r="6" spans="1:8" ht="45" x14ac:dyDescent="0.25">
      <c r="A6" s="2" t="s">
        <v>12</v>
      </c>
      <c r="B6" s="2" t="s">
        <v>13</v>
      </c>
      <c r="C6" s="8" t="s">
        <v>15</v>
      </c>
      <c r="D6" s="2">
        <v>4</v>
      </c>
      <c r="E6" s="6">
        <v>2570</v>
      </c>
      <c r="F6" s="6">
        <f>E6*$F$2</f>
        <v>2801.3</v>
      </c>
      <c r="G6" s="6">
        <f t="shared" ref="G6:G9" si="0">F6*D6</f>
        <v>11205.2</v>
      </c>
      <c r="H6" s="6">
        <v>12000</v>
      </c>
    </row>
    <row r="7" spans="1:8" ht="33.75" x14ac:dyDescent="0.25">
      <c r="A7" s="2" t="s">
        <v>14</v>
      </c>
      <c r="B7" s="2" t="s">
        <v>17</v>
      </c>
      <c r="C7" s="8" t="s">
        <v>16</v>
      </c>
      <c r="D7" s="2">
        <v>16</v>
      </c>
      <c r="E7" s="6">
        <v>3800</v>
      </c>
      <c r="F7" s="6">
        <f>E7*$F$2</f>
        <v>4142</v>
      </c>
      <c r="G7" s="6">
        <f t="shared" si="0"/>
        <v>66272</v>
      </c>
      <c r="H7" s="6">
        <v>67000</v>
      </c>
    </row>
    <row r="8" spans="1:8" ht="31.5" x14ac:dyDescent="0.25">
      <c r="A8" s="2" t="s">
        <v>34</v>
      </c>
      <c r="B8" s="2" t="s">
        <v>33</v>
      </c>
      <c r="C8" s="8" t="s">
        <v>32</v>
      </c>
      <c r="D8" s="2">
        <v>4</v>
      </c>
      <c r="E8" s="6">
        <v>1200</v>
      </c>
      <c r="F8" s="6">
        <f t="shared" ref="F8:F9" si="1">E8*$F$2</f>
        <v>1308</v>
      </c>
      <c r="G8" s="6">
        <f t="shared" si="0"/>
        <v>5232</v>
      </c>
      <c r="H8" s="6">
        <v>5500</v>
      </c>
    </row>
    <row r="9" spans="1:8" ht="56.25" x14ac:dyDescent="0.25">
      <c r="A9" s="2" t="s">
        <v>31</v>
      </c>
      <c r="B9" s="2"/>
      <c r="C9" s="8" t="s">
        <v>30</v>
      </c>
      <c r="D9" s="2">
        <v>2</v>
      </c>
      <c r="E9" s="6">
        <v>2800</v>
      </c>
      <c r="F9" s="6">
        <f t="shared" si="1"/>
        <v>3052</v>
      </c>
      <c r="G9" s="6">
        <f t="shared" si="0"/>
        <v>6104</v>
      </c>
      <c r="H9" s="6">
        <v>6500</v>
      </c>
    </row>
    <row r="10" spans="1:8" ht="63" x14ac:dyDescent="0.25">
      <c r="A10" s="2" t="s">
        <v>23</v>
      </c>
      <c r="B10" s="2" t="s">
        <v>22</v>
      </c>
      <c r="C10" s="8" t="s">
        <v>21</v>
      </c>
      <c r="D10" s="2">
        <v>3</v>
      </c>
      <c r="E10" s="6">
        <v>4500</v>
      </c>
      <c r="F10" s="6">
        <f>E10*$F$2</f>
        <v>4905</v>
      </c>
      <c r="G10" s="6">
        <f t="shared" ref="G10:G15" si="2">F10*D10</f>
        <v>14715</v>
      </c>
      <c r="H10" s="6">
        <v>15000</v>
      </c>
    </row>
    <row r="11" spans="1:8" ht="110.25" x14ac:dyDescent="0.25">
      <c r="A11" s="2" t="s">
        <v>35</v>
      </c>
      <c r="B11" s="2"/>
      <c r="C11" s="12"/>
      <c r="D11" s="2"/>
      <c r="E11" s="6"/>
      <c r="F11" s="6"/>
      <c r="G11" s="6"/>
      <c r="H11" s="6">
        <v>27500</v>
      </c>
    </row>
    <row r="12" spans="1:8" ht="63" x14ac:dyDescent="0.25">
      <c r="A12" s="2" t="s">
        <v>27</v>
      </c>
      <c r="B12" s="2"/>
      <c r="C12" s="9"/>
      <c r="D12" s="2"/>
      <c r="E12" s="6"/>
      <c r="F12" s="6">
        <f t="shared" ref="F12:F15" si="3">E12*$F$2</f>
        <v>0</v>
      </c>
      <c r="G12" s="6">
        <f t="shared" si="2"/>
        <v>0</v>
      </c>
      <c r="H12" s="6">
        <v>10000</v>
      </c>
    </row>
    <row r="13" spans="1:8" ht="15.75" x14ac:dyDescent="0.25">
      <c r="A13" s="2" t="s">
        <v>26</v>
      </c>
      <c r="B13" s="2"/>
      <c r="C13" s="9"/>
      <c r="D13" s="2">
        <v>3</v>
      </c>
      <c r="E13" s="6">
        <v>1500</v>
      </c>
      <c r="F13" s="6">
        <f t="shared" si="3"/>
        <v>1635.0000000000002</v>
      </c>
      <c r="G13" s="6">
        <f t="shared" si="2"/>
        <v>4905.0000000000009</v>
      </c>
      <c r="H13" s="6">
        <v>5000</v>
      </c>
    </row>
    <row r="14" spans="1:8" ht="90" x14ac:dyDescent="0.25">
      <c r="A14" s="2" t="s">
        <v>29</v>
      </c>
      <c r="B14" s="2"/>
      <c r="C14" s="8" t="s">
        <v>28</v>
      </c>
      <c r="D14" s="2">
        <v>1</v>
      </c>
      <c r="E14" s="6">
        <v>600</v>
      </c>
      <c r="F14" s="6">
        <f t="shared" si="3"/>
        <v>654</v>
      </c>
      <c r="G14" s="6">
        <f t="shared" si="2"/>
        <v>654</v>
      </c>
      <c r="H14" s="6">
        <v>650</v>
      </c>
    </row>
    <row r="15" spans="1:8" ht="22.5" x14ac:dyDescent="0.25">
      <c r="A15" s="2" t="s">
        <v>25</v>
      </c>
      <c r="B15" s="2"/>
      <c r="C15" s="8" t="s">
        <v>24</v>
      </c>
      <c r="D15" s="2">
        <v>3</v>
      </c>
      <c r="E15" s="6">
        <v>1100</v>
      </c>
      <c r="F15" s="6">
        <f t="shared" si="3"/>
        <v>1199</v>
      </c>
      <c r="G15" s="6">
        <f t="shared" si="2"/>
        <v>3597</v>
      </c>
      <c r="H15" s="6">
        <v>3600</v>
      </c>
    </row>
    <row r="16" spans="1:8" ht="31.5" x14ac:dyDescent="0.25">
      <c r="A16" s="2" t="s">
        <v>6</v>
      </c>
      <c r="B16" s="2"/>
      <c r="C16" s="9"/>
      <c r="D16" s="2"/>
      <c r="E16" s="2"/>
      <c r="F16" s="2"/>
      <c r="G16" s="6">
        <v>15000</v>
      </c>
      <c r="H16" s="6">
        <v>15500</v>
      </c>
    </row>
    <row r="17" spans="1:8" ht="31.5" x14ac:dyDescent="0.25">
      <c r="A17" s="2" t="s">
        <v>20</v>
      </c>
      <c r="B17" s="2"/>
      <c r="C17" s="9"/>
      <c r="D17" s="2"/>
      <c r="E17" s="2"/>
      <c r="F17" s="2"/>
      <c r="G17" s="6">
        <f>(G4+G16)*2%</f>
        <v>3436.5840000000003</v>
      </c>
      <c r="H17" s="6">
        <f>(H4+H16)*2%</f>
        <v>4080</v>
      </c>
    </row>
    <row r="18" spans="1:8" ht="15.75" x14ac:dyDescent="0.25">
      <c r="A18" s="2" t="s">
        <v>7</v>
      </c>
      <c r="B18" s="2"/>
      <c r="C18" s="9"/>
      <c r="D18" s="2"/>
      <c r="E18" s="2"/>
      <c r="F18" s="2"/>
      <c r="G18" s="6">
        <f>(G4+G16+G17)*20%</f>
        <v>35053.156800000004</v>
      </c>
      <c r="H18" s="6">
        <f>(H4+H16+H17)*20%</f>
        <v>41616</v>
      </c>
    </row>
    <row r="19" spans="1:8" ht="15.75" x14ac:dyDescent="0.25">
      <c r="A19" s="2" t="s">
        <v>8</v>
      </c>
      <c r="B19" s="2"/>
      <c r="C19" s="2"/>
      <c r="D19" s="2"/>
      <c r="E19" s="2"/>
      <c r="F19" s="2"/>
      <c r="G19" s="6">
        <f>G4+G16+G17+G18</f>
        <v>210318.94080000001</v>
      </c>
      <c r="H19" s="6">
        <f>H4+H16+H17+H18</f>
        <v>249696</v>
      </c>
    </row>
  </sheetData>
  <mergeCells count="1">
    <mergeCell ref="A1:H1"/>
  </mergeCells>
  <hyperlinks>
    <hyperlink ref="C5" r:id="rId1"/>
    <hyperlink ref="C6" r:id="rId2"/>
    <hyperlink ref="C7" r:id="rId3"/>
    <hyperlink ref="C10" r:id="rId4"/>
    <hyperlink ref="C15" r:id="rId5"/>
    <hyperlink ref="C14" r:id="rId6" display="https://unicumshop.com.ua/p503249567-shariki-dlya-nastolnogo.html?utm_source=google&amp;utm_medium=cpc&amp;utm_campaign=2046391828&amp;utm_term=&amp;utm_content=358259484718&amp;utm_position=&amp;utm_matchtype=&amp;utm_placement=&amp;utm_network=u&amp;gclid=Cj0KCQjw9ZzzBRCKARIsANwXaeKC2PtEIIRrM59wzt1wFRTIT1KnEP_vpOrnmwDzJCjVEARDAk_NpZEaAjccEALw_wcB"/>
    <hyperlink ref="C9" r:id="rId7"/>
    <hyperlink ref="C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7" sqref="F17"/>
    </sheetView>
  </sheetViews>
  <sheetFormatPr defaultRowHeight="15" x14ac:dyDescent="0.25"/>
  <cols>
    <col min="1" max="1" width="39.7109375" style="3" customWidth="1"/>
    <col min="2" max="2" width="19.42578125" style="3" bestFit="1" customWidth="1"/>
    <col min="3" max="3" width="4" style="3" bestFit="1" customWidth="1"/>
    <col min="4" max="4" width="6.7109375" style="3" bestFit="1" customWidth="1"/>
    <col min="5" max="5" width="7" style="3" customWidth="1"/>
    <col min="6" max="6" width="8.42578125" style="3" bestFit="1" customWidth="1"/>
    <col min="7" max="7" width="11" style="3" bestFit="1" customWidth="1"/>
    <col min="8" max="8" width="7.42578125" style="3" bestFit="1" customWidth="1"/>
    <col min="9" max="16384" width="9.140625" style="3"/>
  </cols>
  <sheetData>
    <row r="1" spans="1:7" ht="18.75" x14ac:dyDescent="0.25">
      <c r="A1" s="1" t="s">
        <v>18</v>
      </c>
      <c r="B1" s="1"/>
      <c r="C1" s="1"/>
      <c r="D1" s="1"/>
      <c r="E1" s="1"/>
      <c r="F1" s="1"/>
      <c r="G1" s="1"/>
    </row>
    <row r="2" spans="1:7" ht="15.75" x14ac:dyDescent="0.25">
      <c r="A2" s="4"/>
      <c r="B2" s="4"/>
      <c r="C2" s="4"/>
      <c r="D2" s="4"/>
      <c r="E2" s="5">
        <v>1.0900000000000001</v>
      </c>
      <c r="F2" s="4"/>
      <c r="G2" s="4"/>
    </row>
    <row r="3" spans="1:7" s="11" customFormat="1" ht="66.75" customHeight="1" x14ac:dyDescent="0.25">
      <c r="A3" s="10" t="s">
        <v>0</v>
      </c>
      <c r="B3" s="10" t="s">
        <v>1</v>
      </c>
      <c r="C3" s="10" t="s">
        <v>3</v>
      </c>
      <c r="D3" s="10" t="s">
        <v>19</v>
      </c>
      <c r="E3" s="10" t="s">
        <v>4</v>
      </c>
      <c r="F3" s="10" t="s">
        <v>5</v>
      </c>
      <c r="G3" s="10" t="s">
        <v>5</v>
      </c>
    </row>
    <row r="4" spans="1:7" ht="15.75" x14ac:dyDescent="0.25">
      <c r="A4" s="2" t="s">
        <v>9</v>
      </c>
      <c r="B4" s="7" t="s">
        <v>10</v>
      </c>
      <c r="C4" s="2">
        <v>50</v>
      </c>
      <c r="D4" s="6">
        <v>810</v>
      </c>
      <c r="E4" s="6">
        <f>D4*$E$2</f>
        <v>882.90000000000009</v>
      </c>
      <c r="F4" s="6">
        <f>E4*C4</f>
        <v>44145.000000000007</v>
      </c>
      <c r="G4" s="6">
        <v>45000</v>
      </c>
    </row>
    <row r="5" spans="1:7" ht="15.75" x14ac:dyDescent="0.25">
      <c r="A5" s="2" t="s">
        <v>12</v>
      </c>
      <c r="B5" s="7" t="s">
        <v>13</v>
      </c>
      <c r="C5" s="2">
        <v>4</v>
      </c>
      <c r="D5" s="6">
        <v>2570</v>
      </c>
      <c r="E5" s="6">
        <f>D5*$E$2</f>
        <v>2801.3</v>
      </c>
      <c r="F5" s="6">
        <f t="shared" ref="F5:F9" si="0">E5*C5</f>
        <v>11205.2</v>
      </c>
      <c r="G5" s="6">
        <v>12000</v>
      </c>
    </row>
    <row r="6" spans="1:7" ht="15.75" x14ac:dyDescent="0.25">
      <c r="A6" s="2" t="s">
        <v>14</v>
      </c>
      <c r="B6" s="7" t="s">
        <v>17</v>
      </c>
      <c r="C6" s="2">
        <v>16</v>
      </c>
      <c r="D6" s="6">
        <v>3800</v>
      </c>
      <c r="E6" s="6">
        <f>D6*$E$2</f>
        <v>4142</v>
      </c>
      <c r="F6" s="6">
        <f t="shared" si="0"/>
        <v>66272</v>
      </c>
      <c r="G6" s="6">
        <v>67000</v>
      </c>
    </row>
    <row r="7" spans="1:7" ht="15.75" x14ac:dyDescent="0.25">
      <c r="A7" s="2" t="s">
        <v>34</v>
      </c>
      <c r="B7" s="7" t="s">
        <v>33</v>
      </c>
      <c r="C7" s="2">
        <v>4</v>
      </c>
      <c r="D7" s="6">
        <v>1200</v>
      </c>
      <c r="E7" s="6">
        <f t="shared" ref="E7:E8" si="1">D7*$E$2</f>
        <v>1308</v>
      </c>
      <c r="F7" s="6">
        <f t="shared" si="0"/>
        <v>5232</v>
      </c>
      <c r="G7" s="6">
        <v>5500</v>
      </c>
    </row>
    <row r="8" spans="1:7" ht="31.5" x14ac:dyDescent="0.25">
      <c r="A8" s="2" t="s">
        <v>31</v>
      </c>
      <c r="B8" s="7" t="s">
        <v>36</v>
      </c>
      <c r="C8" s="2">
        <v>2</v>
      </c>
      <c r="D8" s="6">
        <v>2800</v>
      </c>
      <c r="E8" s="6">
        <f t="shared" si="1"/>
        <v>3052</v>
      </c>
      <c r="F8" s="6">
        <f t="shared" si="0"/>
        <v>6104</v>
      </c>
      <c r="G8" s="6">
        <v>6500</v>
      </c>
    </row>
    <row r="9" spans="1:7" ht="24" x14ac:dyDescent="0.25">
      <c r="A9" s="2" t="s">
        <v>23</v>
      </c>
      <c r="B9" s="7" t="s">
        <v>22</v>
      </c>
      <c r="C9" s="2">
        <v>3</v>
      </c>
      <c r="D9" s="6">
        <v>4500</v>
      </c>
      <c r="E9" s="6">
        <f>D9*$E$2</f>
        <v>4905</v>
      </c>
      <c r="F9" s="6">
        <f t="shared" si="0"/>
        <v>14715</v>
      </c>
      <c r="G9" s="6">
        <v>15000</v>
      </c>
    </row>
    <row r="10" spans="1:7" ht="38.25" customHeight="1" x14ac:dyDescent="0.25">
      <c r="A10" s="2" t="s">
        <v>27</v>
      </c>
      <c r="B10" s="7"/>
      <c r="C10" s="2"/>
      <c r="D10" s="6"/>
      <c r="E10" s="6">
        <f>D10*$E$2</f>
        <v>0</v>
      </c>
      <c r="F10" s="6">
        <f>E10*C10</f>
        <v>0</v>
      </c>
      <c r="G10" s="6">
        <v>10000</v>
      </c>
    </row>
    <row r="11" spans="1:7" ht="81" customHeight="1" x14ac:dyDescent="0.25">
      <c r="A11" s="2" t="s">
        <v>35</v>
      </c>
      <c r="B11" s="7"/>
      <c r="C11" s="2"/>
      <c r="D11" s="6"/>
      <c r="E11" s="6"/>
      <c r="F11" s="6">
        <v>27500</v>
      </c>
      <c r="G11" s="6">
        <v>27500</v>
      </c>
    </row>
    <row r="12" spans="1:7" ht="31.5" x14ac:dyDescent="0.25">
      <c r="A12" s="2" t="s">
        <v>6</v>
      </c>
      <c r="B12" s="7"/>
      <c r="C12" s="2"/>
      <c r="D12" s="2"/>
      <c r="E12" s="2"/>
      <c r="F12" s="6">
        <v>15000</v>
      </c>
      <c r="G12" s="6">
        <v>15500</v>
      </c>
    </row>
    <row r="13" spans="1:7" ht="31.5" x14ac:dyDescent="0.25">
      <c r="A13" s="2" t="s">
        <v>20</v>
      </c>
      <c r="B13" s="7"/>
      <c r="C13" s="2"/>
      <c r="D13" s="2"/>
      <c r="E13" s="2"/>
      <c r="F13" s="6">
        <f>SUM(F4:F12)*2%</f>
        <v>3803.4640000000004</v>
      </c>
      <c r="G13" s="6">
        <f>SUM(G4:G12)*2%</f>
        <v>4080</v>
      </c>
    </row>
    <row r="14" spans="1:7" ht="15.75" x14ac:dyDescent="0.25">
      <c r="A14" s="2" t="s">
        <v>7</v>
      </c>
      <c r="B14" s="2"/>
      <c r="C14" s="2"/>
      <c r="D14" s="2"/>
      <c r="E14" s="2"/>
      <c r="F14" s="6">
        <f>SUM(F4:F13)*20%</f>
        <v>38795.332800000004</v>
      </c>
      <c r="G14" s="6">
        <f>SUM(G4:G13)*20%</f>
        <v>41616</v>
      </c>
    </row>
    <row r="15" spans="1:7" ht="15.75" x14ac:dyDescent="0.25">
      <c r="A15" s="2" t="s">
        <v>8</v>
      </c>
      <c r="B15" s="2"/>
      <c r="C15" s="2"/>
      <c r="D15" s="2"/>
      <c r="E15" s="2"/>
      <c r="F15" s="6">
        <f>SUM(F4:F14)</f>
        <v>232771.99680000002</v>
      </c>
      <c r="G15" s="6">
        <f>SUM(G4:G14)</f>
        <v>249696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черновик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Юлія Сергіївна</dc:creator>
  <cp:lastModifiedBy>Антоненко Юлія Сергіївна</cp:lastModifiedBy>
  <cp:lastPrinted>2020-03-10T15:18:45Z</cp:lastPrinted>
  <dcterms:created xsi:type="dcterms:W3CDTF">2020-03-10T13:47:48Z</dcterms:created>
  <dcterms:modified xsi:type="dcterms:W3CDTF">2020-03-10T15:28:15Z</dcterms:modified>
</cp:coreProperties>
</file>