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<sst xmlns="http://schemas.openxmlformats.org/spreadsheetml/2006/main" count="83" uniqueCount="73">
  <si>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Витрати</t>
  </si>
  <si>
    <t>опис</t>
  </si>
  <si>
    <t>од. віміру</t>
  </si>
  <si>
    <t>кількість</t>
  </si>
  <si>
    <t>вартість, грн</t>
  </si>
  <si>
    <t>всього, грн.</t>
  </si>
  <si>
    <t>Складання дефектовочного акту та проекту відновлювальних робіт з кошторисом</t>
  </si>
  <si>
    <t>акт</t>
  </si>
  <si>
    <t>савватс</t>
  </si>
  <si>
    <t>Транспортування елементів від майданчика до місця проведення відновлювальних та ремонтних робіт</t>
  </si>
  <si>
    <t>Автокран</t>
  </si>
  <si>
    <t>Зміна 8 год.</t>
  </si>
  <si>
    <t>вантажівка</t>
  </si>
  <si>
    <t>Проведення відновлювальних та ремонтних робіт</t>
  </si>
  <si>
    <t>закупівля метлопрокату</t>
  </si>
  <si>
    <t>сортемент</t>
  </si>
  <si>
    <t>тони</t>
  </si>
  <si>
    <t>закупівля фанера</t>
  </si>
  <si>
    <t>Бакеліт, лист</t>
  </si>
  <si>
    <t>шт</t>
  </si>
  <si>
    <t>метізна продукція</t>
  </si>
  <si>
    <t>болт м8/80, гайка, шайба</t>
  </si>
  <si>
    <t>http://metalvis.ua/search/?q=slr</t>
  </si>
  <si>
    <t>закладання фундаменту для рампы</t>
  </si>
  <si>
    <t>бетонні блоки (фундаментні) ФБС 9.4.3Т</t>
  </si>
  <si>
    <t>http://shop.kovalska.com/ua/catalog/zhelezobetonnie-izdelija/fundamenty/bloks/fbs-943t/</t>
  </si>
  <si>
    <t>різання, вальцювання, зварювання та фарбування металевих конструкцій</t>
  </si>
  <si>
    <t>монтаж покриття конструкцій скейт-парка з різанням та свердленням</t>
  </si>
  <si>
    <t>Транспортування елементів від місця проведення відновлювальних та ремонтних робіт до майданчика</t>
  </si>
  <si>
    <t>Автокран (зміна),</t>
  </si>
  <si>
    <t>монтаж спеціальних альпіністичних зачепів</t>
  </si>
  <si>
    <t>Набор зацепов Ukrholds Set (9 шт)</t>
  </si>
  <si>
    <t>https://alp.com.ua/product/nabor-zatsepov-ukrholds-set-m1/95</t>
  </si>
  <si>
    <t>SLR Анкер 14х240/М10/130</t>
  </si>
  <si>
    <t>http://metalvis.ua/search/?q=slr+%D0%B0%D0%BD%D0%BA%D0%B5%D1%80+14%D1%85240%2f%D0%BC10%2f130&amp;prf=%7b%22f%22%3a%5b%5d%7d</t>
  </si>
  <si>
    <t>роботи</t>
  </si>
  <si>
    <t>Монтаж лав для глядачів</t>
  </si>
  <si>
    <t>Дошка обрізна 40х200х3000, м.п.</t>
  </si>
  <si>
    <t>Меблевий болт М12х70, гайка, шайба, шт</t>
  </si>
  <si>
    <t>http://metalvis.ua/search/?q=%D0%BC%D0%B5%D0%B1%D0%BB%D0%B5%D0%B2%D0%B8%D0%B9+%D0%B1%D0%BE%D0%BB%D1%82+%D0%BC12%D1%8570&amp;prf=%7b%22f%22%3a%5b%5d%7d</t>
  </si>
  <si>
    <t xml:space="preserve">роботи </t>
  </si>
  <si>
    <t>зміна</t>
  </si>
  <si>
    <t>відновлення покриття майданчику</t>
  </si>
  <si>
    <t>м2</t>
  </si>
  <si>
    <t xml:space="preserve">bergo </t>
  </si>
  <si>
    <t>Офрмлення приєднання нових об’єктів до електричної мережі</t>
  </si>
  <si>
    <t>квт</t>
  </si>
  <si>
    <t xml:space="preserve">Встановлення освітлення </t>
  </si>
  <si>
    <t>6 опор</t>
  </si>
  <si>
    <t>https://www.lampa.kiev.ua/katalog/94097.html</t>
  </si>
  <si>
    <t>ЛЕД прожектор 50 Вт</t>
  </si>
  <si>
    <t xml:space="preserve">Кабель СИП-4 4х35 </t>
  </si>
  <si>
    <t>м.п.</t>
  </si>
  <si>
    <t>https://axiomplus.com.ua/kabeli-elektricheskie-provoda/product-41448/</t>
  </si>
  <si>
    <t xml:space="preserve">Кабель СИП-4 4х16 </t>
  </si>
  <si>
    <t>Прибирання території та вивіз сміття</t>
  </si>
  <si>
    <t>Відкриття майданчику</t>
  </si>
  <si>
    <t>Фарба</t>
  </si>
  <si>
    <t>Поліграфія</t>
  </si>
  <si>
    <t>Реклама</t>
  </si>
  <si>
    <t>Разом</t>
  </si>
  <si>
    <t>Непредбачувані видатки 20%</t>
  </si>
  <si>
    <t>Авторский нагляд 2.5%</t>
  </si>
  <si>
    <t>Разом:</t>
  </si>
  <si>
    <t>Поточне функціювання</t>
  </si>
  <si>
    <t>За 1 міс.</t>
  </si>
  <si>
    <t>оплата е/е</t>
  </si>
  <si>
    <t>300 квт</t>
  </si>
  <si>
    <t>Оплата охорони</t>
  </si>
  <si>
    <t>2 чол.</t>
  </si>
  <si>
    <t>Утримання територій та вивіз сміття</t>
  </si>
  <si>
    <t>За 6 міс.</t>
  </si>
  <si>
    <t>Загальний бюджет на 2020 рік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</si>
</sst>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MM/DD/YY"/>
  </numFmts>
  <fonts count="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2" fillId="0" borderId="0" xfId="0" applyFont="1" applyFill="1" applyAlignment="1">
      <alignment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vertical="top"/>
    </xf>
    <xf numFmtId="164" fontId="2" fillId="0" borderId="0" xfId="0" applyFont="1" applyFill="1" applyAlignment="1">
      <alignment vertical="top"/>
    </xf>
    <xf numFmtId="164" fontId="1" fillId="0" borderId="0" xfId="0" applyFont="1" applyFill="1" applyAlignment="1">
      <alignment vertical="top"/>
    </xf>
    <xf numFmtId="164" fontId="4" fillId="0" borderId="1" xfId="0" applyFont="1" applyBorder="1" applyAlignment="1">
      <alignment wrapText="1"/>
    </xf>
    <xf numFmtId="164" fontId="0" fillId="0" borderId="0" xfId="0" applyAlignment="1">
      <alignment/>
    </xf>
    <xf numFmtId="166" fontId="3" fillId="0" borderId="0" xfId="0" applyNumberFormat="1" applyFont="1" applyAlignment="1">
      <alignment/>
    </xf>
    <xf numFmtId="164" fontId="1" fillId="2" borderId="1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vertical="top" wrapText="1"/>
    </xf>
    <xf numFmtId="164" fontId="1" fillId="0" borderId="1" xfId="0" applyFont="1" applyFill="1" applyBorder="1" applyAlignment="1">
      <alignment/>
    </xf>
    <xf numFmtId="164" fontId="2" fillId="3" borderId="0" xfId="0" applyFont="1" applyFill="1" applyAlignment="1">
      <alignment/>
    </xf>
    <xf numFmtId="166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35.28125" style="1" customWidth="1"/>
    <col min="2" max="2" width="14.140625" style="2" customWidth="1"/>
    <col min="3" max="3" width="11.57421875" style="2" customWidth="1"/>
    <col min="4" max="4" width="13.00390625" style="2" customWidth="1"/>
    <col min="5" max="5" width="13.57421875" style="2" customWidth="1"/>
    <col min="6" max="6" width="16.421875" style="2" customWidth="1"/>
    <col min="7" max="9" width="0" style="2" hidden="1" customWidth="1"/>
    <col min="10" max="16384" width="11.57421875" style="2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/>
    </row>
    <row r="2" spans="1:7" ht="12.75">
      <c r="A2" s="4"/>
      <c r="B2" s="5"/>
      <c r="C2" s="5"/>
      <c r="D2" s="5"/>
      <c r="E2" s="5"/>
      <c r="F2" s="5"/>
      <c r="G2" s="5"/>
    </row>
    <row r="3" spans="1:8" ht="12.75">
      <c r="A3" s="5" t="s">
        <v>6</v>
      </c>
      <c r="B3" s="5"/>
      <c r="C3" s="5" t="s">
        <v>7</v>
      </c>
      <c r="D3" s="5">
        <v>1</v>
      </c>
      <c r="E3" s="5">
        <v>2300</v>
      </c>
      <c r="F3" s="5">
        <f>D3*E3</f>
        <v>2300</v>
      </c>
      <c r="G3" s="5"/>
      <c r="H3" s="2" t="s">
        <v>8</v>
      </c>
    </row>
    <row r="4" spans="1:7" ht="12.75" customHeight="1">
      <c r="A4" s="5" t="s">
        <v>9</v>
      </c>
      <c r="B4" s="5" t="s">
        <v>10</v>
      </c>
      <c r="C4" s="5" t="s">
        <v>11</v>
      </c>
      <c r="D4" s="5">
        <v>1</v>
      </c>
      <c r="E4" s="5">
        <v>5500</v>
      </c>
      <c r="F4" s="5">
        <f>D4*E4</f>
        <v>5500</v>
      </c>
      <c r="G4" s="5"/>
    </row>
    <row r="5" spans="1:7" ht="12.75">
      <c r="A5" s="5"/>
      <c r="B5" s="5" t="s">
        <v>12</v>
      </c>
      <c r="C5" s="5" t="s">
        <v>11</v>
      </c>
      <c r="D5" s="5">
        <v>2</v>
      </c>
      <c r="E5" s="5">
        <v>5500</v>
      </c>
      <c r="F5" s="5">
        <f>D5*E5</f>
        <v>11000</v>
      </c>
      <c r="G5" s="5"/>
    </row>
    <row r="6" spans="1:7" ht="12.75" customHeight="1">
      <c r="A6" s="6" t="s">
        <v>13</v>
      </c>
      <c r="B6" s="6"/>
      <c r="C6" s="6"/>
      <c r="D6" s="6"/>
      <c r="E6" s="6"/>
      <c r="F6" s="6">
        <f>D6*E6</f>
        <v>0</v>
      </c>
      <c r="G6" s="5"/>
    </row>
    <row r="7" spans="1:7" ht="12.75">
      <c r="A7" s="5" t="s">
        <v>14</v>
      </c>
      <c r="B7" s="5" t="s">
        <v>15</v>
      </c>
      <c r="C7" s="5" t="s">
        <v>16</v>
      </c>
      <c r="D7" s="5">
        <v>7</v>
      </c>
      <c r="E7" s="5">
        <v>25000</v>
      </c>
      <c r="F7" s="5">
        <f>D7*E7</f>
        <v>175000</v>
      </c>
      <c r="G7" s="5"/>
    </row>
    <row r="8" spans="1:7" ht="12.75">
      <c r="A8" s="5" t="s">
        <v>17</v>
      </c>
      <c r="B8" s="5" t="s">
        <v>18</v>
      </c>
      <c r="C8" s="5" t="s">
        <v>19</v>
      </c>
      <c r="D8" s="5">
        <f>60+36+20</f>
        <v>116</v>
      </c>
      <c r="E8" s="5">
        <v>500</v>
      </c>
      <c r="F8" s="5">
        <f>D8*E8</f>
        <v>58000</v>
      </c>
      <c r="G8" s="5"/>
    </row>
    <row r="9" spans="1:8" ht="12.75">
      <c r="A9" s="5" t="s">
        <v>20</v>
      </c>
      <c r="B9" s="5" t="s">
        <v>21</v>
      </c>
      <c r="C9" s="5" t="s">
        <v>19</v>
      </c>
      <c r="D9" s="5">
        <v>3200</v>
      </c>
      <c r="E9" s="5">
        <v>8.2</v>
      </c>
      <c r="F9" s="5">
        <f>D9*E9</f>
        <v>26239.999999999996</v>
      </c>
      <c r="G9" s="5"/>
      <c r="H9" s="2" t="s">
        <v>22</v>
      </c>
    </row>
    <row r="10" spans="1:8" ht="35.25" customHeight="1">
      <c r="A10" s="5" t="s">
        <v>23</v>
      </c>
      <c r="B10" s="5" t="s">
        <v>24</v>
      </c>
      <c r="C10" s="5" t="s">
        <v>19</v>
      </c>
      <c r="D10" s="5">
        <v>40</v>
      </c>
      <c r="E10" s="5">
        <v>196.8</v>
      </c>
      <c r="F10" s="5">
        <f>D10*E10</f>
        <v>7872</v>
      </c>
      <c r="G10" s="5"/>
      <c r="H10" s="2" t="s">
        <v>25</v>
      </c>
    </row>
    <row r="11" spans="1:8" ht="12.75">
      <c r="A11" s="5" t="s">
        <v>26</v>
      </c>
      <c r="B11" s="5"/>
      <c r="C11" s="5"/>
      <c r="D11" s="5">
        <v>1</v>
      </c>
      <c r="E11" s="5">
        <f>250000*1.025</f>
        <v>256249.99999999997</v>
      </c>
      <c r="F11" s="5">
        <f>D11*E11</f>
        <v>256249.99999999997</v>
      </c>
      <c r="G11" s="5"/>
      <c r="H11" s="2" t="s">
        <v>8</v>
      </c>
    </row>
    <row r="12" spans="1:7" ht="12.75">
      <c r="A12" s="5" t="s">
        <v>27</v>
      </c>
      <c r="B12" s="5"/>
      <c r="C12" s="5"/>
      <c r="D12" s="5">
        <v>1</v>
      </c>
      <c r="E12" s="5">
        <v>30000</v>
      </c>
      <c r="F12" s="5">
        <f>D12*E12</f>
        <v>30000</v>
      </c>
      <c r="G12" s="5"/>
    </row>
    <row r="13" spans="1:7" ht="12.75" customHeight="1">
      <c r="A13" s="5" t="s">
        <v>28</v>
      </c>
      <c r="B13" s="5" t="s">
        <v>29</v>
      </c>
      <c r="C13" s="5" t="s">
        <v>11</v>
      </c>
      <c r="D13" s="5">
        <v>1</v>
      </c>
      <c r="E13" s="5">
        <v>5500</v>
      </c>
      <c r="F13" s="5">
        <f>D13*E13</f>
        <v>5500</v>
      </c>
      <c r="G13" s="5"/>
    </row>
    <row r="14" spans="1:7" ht="12.75">
      <c r="A14" s="5"/>
      <c r="B14" s="5" t="s">
        <v>12</v>
      </c>
      <c r="C14" s="5" t="s">
        <v>11</v>
      </c>
      <c r="D14" s="5">
        <v>2</v>
      </c>
      <c r="E14" s="5">
        <v>5500</v>
      </c>
      <c r="F14" s="5">
        <f>D14*E14</f>
        <v>11000</v>
      </c>
      <c r="G14" s="5"/>
    </row>
    <row r="15" spans="1:7" ht="40.5" customHeight="1">
      <c r="A15" s="4"/>
      <c r="B15" s="5"/>
      <c r="C15" s="5"/>
      <c r="D15" s="5"/>
      <c r="E15" s="5"/>
      <c r="F15" s="5">
        <f>D15*E15</f>
        <v>0</v>
      </c>
      <c r="G15" s="5"/>
    </row>
    <row r="16" spans="1:8" ht="12.75" customHeight="1">
      <c r="A16" s="4" t="s">
        <v>30</v>
      </c>
      <c r="B16" s="7" t="s">
        <v>31</v>
      </c>
      <c r="C16" s="7"/>
      <c r="D16" s="5">
        <v>4</v>
      </c>
      <c r="E16" s="5">
        <v>1119</v>
      </c>
      <c r="F16" s="5">
        <f>D16*E16</f>
        <v>4476</v>
      </c>
      <c r="G16" s="5"/>
      <c r="H16" s="2" t="s">
        <v>32</v>
      </c>
    </row>
    <row r="17" spans="1:8" ht="12.75">
      <c r="A17" s="4"/>
      <c r="B17" s="5" t="s">
        <v>33</v>
      </c>
      <c r="C17" s="5"/>
      <c r="D17" s="5">
        <v>40</v>
      </c>
      <c r="E17" s="5">
        <v>33.51</v>
      </c>
      <c r="F17" s="5">
        <f>D17*E17</f>
        <v>1340.3999999999999</v>
      </c>
      <c r="G17" s="5"/>
      <c r="H17" s="2" t="s">
        <v>34</v>
      </c>
    </row>
    <row r="18" spans="1:7" ht="12.75">
      <c r="A18" s="4"/>
      <c r="B18" s="5" t="s">
        <v>35</v>
      </c>
      <c r="C18" s="5"/>
      <c r="D18" s="5">
        <v>1</v>
      </c>
      <c r="E18" s="5">
        <v>7500</v>
      </c>
      <c r="F18" s="5">
        <f>D18*E18</f>
        <v>7500</v>
      </c>
      <c r="G18" s="5"/>
    </row>
    <row r="19" spans="1:7" ht="12.75" customHeight="1">
      <c r="A19" s="4" t="s">
        <v>36</v>
      </c>
      <c r="B19" s="5" t="s">
        <v>37</v>
      </c>
      <c r="C19" s="5"/>
      <c r="D19" s="5">
        <v>240</v>
      </c>
      <c r="E19" s="5">
        <v>85</v>
      </c>
      <c r="F19" s="5">
        <f>D19*E19</f>
        <v>20400</v>
      </c>
      <c r="G19" s="5"/>
    </row>
    <row r="20" spans="1:8" ht="12.75">
      <c r="A20" s="4"/>
      <c r="B20" s="8" t="s">
        <v>38</v>
      </c>
      <c r="C20" s="8"/>
      <c r="D20" s="5">
        <f>108+72</f>
        <v>180</v>
      </c>
      <c r="E20" s="5">
        <f>10.4+2.35+5.2</f>
        <v>17.95</v>
      </c>
      <c r="F20" s="5">
        <f>D20*E20</f>
        <v>3231</v>
      </c>
      <c r="G20" s="5"/>
      <c r="H20" s="2" t="s">
        <v>39</v>
      </c>
    </row>
    <row r="21" spans="1:7" ht="12.75">
      <c r="A21" s="4"/>
      <c r="B21" s="8" t="s">
        <v>40</v>
      </c>
      <c r="C21" s="8" t="s">
        <v>41</v>
      </c>
      <c r="D21" s="5">
        <v>1</v>
      </c>
      <c r="E21" s="5">
        <v>5000</v>
      </c>
      <c r="F21" s="5">
        <f>D21*E21</f>
        <v>5000</v>
      </c>
      <c r="G21" s="5"/>
    </row>
    <row r="22" spans="1:8" ht="12.75">
      <c r="A22" s="4" t="s">
        <v>42</v>
      </c>
      <c r="B22" s="8"/>
      <c r="C22" s="8" t="s">
        <v>43</v>
      </c>
      <c r="D22" s="5">
        <v>700</v>
      </c>
      <c r="E22" s="5">
        <v>1100</v>
      </c>
      <c r="F22" s="5">
        <f>D22*E22</f>
        <v>770000</v>
      </c>
      <c r="G22" s="5"/>
      <c r="H22" s="2" t="s">
        <v>44</v>
      </c>
    </row>
    <row r="23" spans="1:7" ht="39.75" customHeight="1">
      <c r="A23" s="4"/>
      <c r="B23" s="9"/>
      <c r="C23" s="9"/>
      <c r="D23" s="5">
        <v>100</v>
      </c>
      <c r="E23" s="5"/>
      <c r="F23" s="5">
        <f>D23*E23</f>
        <v>0</v>
      </c>
      <c r="G23" s="5"/>
    </row>
    <row r="24" spans="1:7" ht="12.75">
      <c r="A24" s="4" t="s">
        <v>45</v>
      </c>
      <c r="B24" s="5"/>
      <c r="C24" s="5" t="s">
        <v>46</v>
      </c>
      <c r="D24" s="5">
        <v>20</v>
      </c>
      <c r="E24" s="5">
        <v>10000</v>
      </c>
      <c r="F24" s="5">
        <f>D24*E24</f>
        <v>200000</v>
      </c>
      <c r="G24" s="5"/>
    </row>
    <row r="25" spans="1:8" ht="12.75" customHeight="1">
      <c r="A25" s="4" t="s">
        <v>47</v>
      </c>
      <c r="B25" s="10" t="s">
        <v>48</v>
      </c>
      <c r="C25" s="10"/>
      <c r="D25" s="10">
        <v>6</v>
      </c>
      <c r="E25" s="10">
        <v>7200</v>
      </c>
      <c r="F25" s="5">
        <f>D25*E25</f>
        <v>43200</v>
      </c>
      <c r="G25" s="11"/>
      <c r="H25" s="2" t="s">
        <v>49</v>
      </c>
    </row>
    <row r="26" spans="1:7" ht="12.75">
      <c r="A26" s="4"/>
      <c r="B26" s="10" t="s">
        <v>50</v>
      </c>
      <c r="C26" s="10"/>
      <c r="D26" s="10">
        <v>25</v>
      </c>
      <c r="E26" s="10">
        <v>750</v>
      </c>
      <c r="F26" s="5">
        <f>D26*E26</f>
        <v>18750</v>
      </c>
      <c r="G26" s="11"/>
    </row>
    <row r="27" spans="1:8" ht="12.75">
      <c r="A27" s="12"/>
      <c r="B27" s="13" t="s">
        <v>51</v>
      </c>
      <c r="C27" s="10" t="s">
        <v>52</v>
      </c>
      <c r="D27" s="10">
        <v>150</v>
      </c>
      <c r="E27" s="10">
        <v>59</v>
      </c>
      <c r="F27" s="5">
        <f>D27*E27</f>
        <v>8850</v>
      </c>
      <c r="G27" s="11"/>
      <c r="H27" s="2" t="s">
        <v>53</v>
      </c>
    </row>
    <row r="28" spans="1:7" ht="12.75">
      <c r="A28" s="12"/>
      <c r="B28" s="13" t="s">
        <v>54</v>
      </c>
      <c r="C28" s="10" t="s">
        <v>52</v>
      </c>
      <c r="D28" s="10">
        <v>200</v>
      </c>
      <c r="E28" s="10">
        <v>29</v>
      </c>
      <c r="F28" s="5">
        <f>D28*E28</f>
        <v>5800</v>
      </c>
      <c r="G28" s="11"/>
    </row>
    <row r="29" spans="1:7" ht="12.75">
      <c r="A29" s="4" t="s">
        <v>55</v>
      </c>
      <c r="B29" s="5"/>
      <c r="C29" s="5"/>
      <c r="D29" s="5">
        <v>1</v>
      </c>
      <c r="E29" s="5">
        <v>15000</v>
      </c>
      <c r="F29" s="5">
        <f>D29*E29</f>
        <v>15000</v>
      </c>
      <c r="G29" s="5"/>
    </row>
    <row r="30" spans="1:7" ht="12.75" customHeight="1">
      <c r="A30" s="4" t="s">
        <v>56</v>
      </c>
      <c r="B30" s="4"/>
      <c r="C30" s="4"/>
      <c r="D30" s="4"/>
      <c r="E30" s="4"/>
      <c r="F30" s="4"/>
      <c r="G30" s="5"/>
    </row>
    <row r="31" spans="1:7" ht="12.75">
      <c r="A31" s="5" t="s">
        <v>57</v>
      </c>
      <c r="B31" s="5"/>
      <c r="C31" s="5"/>
      <c r="D31" s="5">
        <v>60</v>
      </c>
      <c r="E31" s="5">
        <v>130</v>
      </c>
      <c r="F31" s="5">
        <f>D31*E31</f>
        <v>7800</v>
      </c>
      <c r="G31" s="5"/>
    </row>
    <row r="32" spans="1:7" ht="12.75">
      <c r="A32" s="5" t="s">
        <v>58</v>
      </c>
      <c r="B32" s="5"/>
      <c r="C32" s="5"/>
      <c r="D32" s="5">
        <v>10000</v>
      </c>
      <c r="E32" s="5">
        <v>0.32</v>
      </c>
      <c r="F32" s="5">
        <f>D32*E32</f>
        <v>3200</v>
      </c>
      <c r="G32" s="5"/>
    </row>
    <row r="33" spans="1:7" ht="12.75">
      <c r="A33" s="5" t="s">
        <v>59</v>
      </c>
      <c r="B33" s="5"/>
      <c r="C33" s="5"/>
      <c r="D33" s="5">
        <v>1</v>
      </c>
      <c r="E33" s="5">
        <v>10000</v>
      </c>
      <c r="F33" s="5">
        <f>D33*E33</f>
        <v>10000</v>
      </c>
      <c r="G33" s="5"/>
    </row>
    <row r="34" spans="1:7" ht="12.75">
      <c r="A34" s="4"/>
      <c r="B34" s="5"/>
      <c r="C34" s="5"/>
      <c r="D34" s="5"/>
      <c r="E34" s="5" t="s">
        <v>60</v>
      </c>
      <c r="F34" s="5">
        <f>SUM(F3:F33)</f>
        <v>1713209.4</v>
      </c>
      <c r="G34" s="5"/>
    </row>
    <row r="35" spans="1:7" ht="12.75">
      <c r="A35"/>
      <c r="B35"/>
      <c r="C35"/>
      <c r="D35" t="s">
        <v>61</v>
      </c>
      <c r="E35"/>
      <c r="F35" s="14">
        <f>F34*1.2</f>
        <v>2055851.2799999998</v>
      </c>
      <c r="G35" s="5"/>
    </row>
    <row r="36" spans="1:7" ht="12.75">
      <c r="A36"/>
      <c r="B36"/>
      <c r="C36"/>
      <c r="D36" t="s">
        <v>62</v>
      </c>
      <c r="E36"/>
      <c r="F36" s="2">
        <f>F35/100*2.5</f>
        <v>51396.28199999999</v>
      </c>
      <c r="G36" s="5"/>
    </row>
    <row r="37" spans="1:7" ht="12.75">
      <c r="A37"/>
      <c r="B37"/>
      <c r="C37"/>
      <c r="D37"/>
      <c r="E37" s="15" t="s">
        <v>63</v>
      </c>
      <c r="F37" s="15">
        <f>F35+F36</f>
        <v>2107247.562</v>
      </c>
      <c r="G37" s="5"/>
    </row>
    <row r="38" spans="1:7" ht="12.75">
      <c r="A38"/>
      <c r="B38"/>
      <c r="C38"/>
      <c r="D38"/>
      <c r="E38"/>
      <c r="F38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7" ht="12.75">
      <c r="A40" s="4"/>
      <c r="B40" s="5"/>
      <c r="C40" s="5"/>
      <c r="D40" s="5"/>
      <c r="E40" s="5"/>
      <c r="F40" s="5"/>
      <c r="G40" s="5"/>
    </row>
    <row r="41" spans="1:7" ht="12.75">
      <c r="A41" s="4"/>
      <c r="B41" s="5"/>
      <c r="C41" s="5"/>
      <c r="D41" s="5"/>
      <c r="E41" s="5"/>
      <c r="F41" s="5"/>
      <c r="G41" s="5"/>
    </row>
    <row r="42" spans="1:7" ht="12.75">
      <c r="A42" s="4"/>
      <c r="B42" s="5"/>
      <c r="C42" s="5"/>
      <c r="D42" s="5"/>
      <c r="E42" s="5"/>
      <c r="F42" s="5"/>
      <c r="G42" s="5"/>
    </row>
    <row r="43" spans="1:7" ht="12.75">
      <c r="A43" s="16" t="s">
        <v>64</v>
      </c>
      <c r="B43" s="17" t="s">
        <v>65</v>
      </c>
      <c r="C43" s="17"/>
      <c r="D43" s="17"/>
      <c r="E43" s="17"/>
      <c r="F43" s="17"/>
      <c r="G43" s="17"/>
    </row>
    <row r="44" spans="1:7" ht="12.75">
      <c r="A44" s="5" t="s">
        <v>66</v>
      </c>
      <c r="B44" s="5" t="s">
        <v>67</v>
      </c>
      <c r="C44" s="5" t="s">
        <v>46</v>
      </c>
      <c r="D44" s="5">
        <v>300</v>
      </c>
      <c r="E44" s="5">
        <v>1.71</v>
      </c>
      <c r="F44" s="5">
        <f>D44*E44</f>
        <v>513</v>
      </c>
      <c r="G44" s="5"/>
    </row>
    <row r="45" spans="1:7" ht="12.75">
      <c r="A45" s="5" t="s">
        <v>68</v>
      </c>
      <c r="B45" s="18" t="s">
        <v>69</v>
      </c>
      <c r="C45" s="5"/>
      <c r="D45" s="5">
        <v>2</v>
      </c>
      <c r="E45" s="5">
        <v>5000</v>
      </c>
      <c r="F45" s="5">
        <f>D45*E45</f>
        <v>10000</v>
      </c>
      <c r="G45" s="5"/>
    </row>
    <row r="46" spans="1:7" ht="12.75">
      <c r="A46" s="9" t="s">
        <v>70</v>
      </c>
      <c r="B46" s="9"/>
      <c r="C46" s="9"/>
      <c r="D46" s="9">
        <v>1</v>
      </c>
      <c r="E46" s="9">
        <v>8000</v>
      </c>
      <c r="F46" s="5">
        <f>D46*E46</f>
        <v>8000</v>
      </c>
      <c r="G46" s="9"/>
    </row>
    <row r="47" spans="1:7" ht="12.75">
      <c r="A47" s="19"/>
      <c r="B47" s="9"/>
      <c r="C47" s="9"/>
      <c r="D47" s="9"/>
      <c r="E47" s="9" t="s">
        <v>60</v>
      </c>
      <c r="F47" s="9">
        <f>SUM(F44:F46)</f>
        <v>18513</v>
      </c>
      <c r="G47" s="9"/>
    </row>
    <row r="48" spans="2:6" ht="12.75">
      <c r="B48" s="2" t="s">
        <v>71</v>
      </c>
      <c r="F48" s="20">
        <f>F47*6</f>
        <v>111078</v>
      </c>
    </row>
    <row r="51" spans="4:6" ht="12.75">
      <c r="D51" s="2" t="s">
        <v>72</v>
      </c>
      <c r="F51" s="21">
        <f>F37+F48</f>
        <v>2218325.562</v>
      </c>
    </row>
  </sheetData>
  <sheetProtection selectLockedCells="1" selectUnlockedCells="1"/>
  <mergeCells count="7">
    <mergeCell ref="A4:A5"/>
    <mergeCell ref="A6:F6"/>
    <mergeCell ref="A13:A14"/>
    <mergeCell ref="A16:A18"/>
    <mergeCell ref="A19:A21"/>
    <mergeCell ref="A25:A26"/>
    <mergeCell ref="A30:F3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2019-03-05T16:38:48Z</dcterms:created>
  <dcterms:modified xsi:type="dcterms:W3CDTF">2019-03-06T20:06:38Z</dcterms:modified>
  <cp:category/>
  <cp:version/>
  <cp:contentType/>
  <cp:contentStatus/>
  <cp:revision>3</cp:revision>
</cp:coreProperties>
</file>