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defaultThemeVersion="124226"/>
  <xr:revisionPtr revIDLastSave="0" documentId="13_ncr:1_{885112CF-7E24-4C7C-9A99-BDC76AA31F2B}" xr6:coauthVersionLast="41" xr6:coauthVersionMax="41" xr10:uidLastSave="{00000000-0000-0000-0000-000000000000}"/>
  <bookViews>
    <workbookView xWindow="1152" yWindow="768" windowWidth="20028" windowHeight="10608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A12" i="1" l="1"/>
  <c r="A4" i="1"/>
  <c r="A5" i="1" s="1"/>
  <c r="A6" i="1" s="1"/>
  <c r="A7" i="1" s="1"/>
  <c r="A8" i="1" s="1"/>
  <c r="A9" i="1" s="1"/>
  <c r="A10" i="1" s="1"/>
  <c r="A11" i="1" s="1"/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F24" i="1" l="1"/>
  <c r="F26" i="1"/>
  <c r="E25" i="1" l="1"/>
  <c r="E21" i="1"/>
  <c r="E20" i="1"/>
  <c r="E19" i="1"/>
  <c r="E18" i="1"/>
  <c r="E17" i="1"/>
  <c r="E16" i="1"/>
  <c r="E15" i="1"/>
  <c r="E14" i="1"/>
  <c r="E13" i="1"/>
  <c r="E12" i="1"/>
  <c r="E11" i="1"/>
  <c r="E10" i="1"/>
  <c r="F9" i="1" l="1"/>
  <c r="F8" i="1"/>
  <c r="F20" i="1"/>
  <c r="F21" i="1"/>
  <c r="F23" i="1"/>
  <c r="F22" i="1"/>
  <c r="F25" i="1"/>
  <c r="F19" i="1"/>
  <c r="F18" i="1"/>
  <c r="F17" i="1"/>
  <c r="F16" i="1"/>
  <c r="F7" i="1"/>
  <c r="F11" i="1"/>
  <c r="F14" i="1"/>
  <c r="F13" i="1"/>
  <c r="F12" i="1"/>
  <c r="F4" i="1"/>
  <c r="F6" i="1"/>
  <c r="F10" i="1" l="1"/>
  <c r="F15" i="1"/>
  <c r="F3" i="1"/>
  <c r="F5" i="1"/>
  <c r="F28" i="1" l="1"/>
  <c r="F29" i="1"/>
</calcChain>
</file>

<file path=xl/sharedStrings.xml><?xml version="1.0" encoding="utf-8"?>
<sst xmlns="http://schemas.openxmlformats.org/spreadsheetml/2006/main" count="54" uniqueCount="49">
  <si>
    <t>№</t>
  </si>
  <si>
    <t>Найменування</t>
  </si>
  <si>
    <t>Кількість</t>
  </si>
  <si>
    <t>Ціна, грн</t>
  </si>
  <si>
    <t>Сума, грн</t>
  </si>
  <si>
    <t>Опис (для перегляду характеристик наведіть на позначку приміток)</t>
  </si>
  <si>
    <t>Активна акустична система</t>
  </si>
  <si>
    <t>Prodipe UHF B210 DSP Lavalier Duo</t>
  </si>
  <si>
    <t>UHF M850 DSP Solo</t>
  </si>
  <si>
    <t>Усього:</t>
  </si>
  <si>
    <t xml:space="preserve">Консоль керування світлом </t>
  </si>
  <si>
    <t>Chamsys MagicQ MQ80</t>
  </si>
  <si>
    <t>Голова</t>
  </si>
  <si>
    <t>BIG SHARPY MOV5R</t>
  </si>
  <si>
    <t xml:space="preserve">Слідкуючий прожектор </t>
  </si>
  <si>
    <t>Star Lighting LED FOLLOW SPOT 330W</t>
  </si>
  <si>
    <t>STLS LED голова ST-3610 zoom</t>
  </si>
  <si>
    <t xml:space="preserve">Свілодіодна панель </t>
  </si>
  <si>
    <t>big LED голова MHSPOT 200</t>
  </si>
  <si>
    <t xml:space="preserve">Струбцина </t>
  </si>
  <si>
    <t>225P125-M6D</t>
  </si>
  <si>
    <t xml:space="preserve">152B118ZY-DLM8L </t>
  </si>
  <si>
    <t xml:space="preserve">Цифровий мікшер </t>
  </si>
  <si>
    <t xml:space="preserve">SOUNDCRAFT MADI-USB Combo card </t>
  </si>
  <si>
    <t>"Заміна концертного обладнання" кошторис</t>
  </si>
  <si>
    <t>SOUNDCRAFT SI EXPRESSION 2 CONSOLE , 24 мікрофонних входи, 4 лінійних, 16 виходів, 4 лін. входи, 20 шин, AES/EBU I/O, 4 проц. еффектів</t>
  </si>
  <si>
    <t>Плата розширення</t>
  </si>
  <si>
    <t>JBL SRX812P  2-полосна,  вуфер 12", 2000 Вт, DSP, підсилювач Crown з процесором Drivecore, HiQnet Network Integration, 136 dB, 40 - 21000 Hz</t>
  </si>
  <si>
    <t>Аналогова радіосистема з чітко спроектованим мікрофонним капсулем, оптимізований для лід-вокалу (с головкою мікрофону Beta58)</t>
  </si>
  <si>
    <t>SHURE BLX24R/B58</t>
  </si>
  <si>
    <t xml:space="preserve"> Універсальний конденсаторний студійний мікрофон</t>
  </si>
  <si>
    <t>AKG C1000S, напрямленість кардіоїда, гіперкардіоїда (з PPC 1000), у комплекті адаптер РВ 1000, тримач та чохол, може живитися від двох стандартних батарейок АА</t>
  </si>
  <si>
    <t>Мікрофон для струнних інструментів</t>
  </si>
  <si>
    <t>AKG C411 PP, кріпиться до поверхні на 'рідкій гумі', XLR-роз'єм</t>
  </si>
  <si>
    <t>Кахон серії Regular</t>
  </si>
  <si>
    <t>Монтаж</t>
  </si>
  <si>
    <t>PALM PERCUSSION CJ FMS-BSP ELEPHANT LARGE , матеріал меранти, гумові ніжки, фіксована пружина (8+8), запатентований бас-порт, колір чорный з малюнком "слон", габарити 30х35х48.5 см.</t>
  </si>
  <si>
    <t>Бас-гітара</t>
  </si>
  <si>
    <t>FENDER PLAYER JAZZ BASS PF 3TS , 4 струни, форма - Jazz Bass, дека - вільха, гриф - клен/пао ферро, звукознімачі - Player Series Jazz Bass, колір – санберст.</t>
  </si>
  <si>
    <t>Інструментальний кабель</t>
  </si>
  <si>
    <t>FENDER PERFORMANCE CABLE 15 , довжина 4,5 м</t>
  </si>
  <si>
    <t>Кабель мікрофонний в бухті</t>
  </si>
  <si>
    <t>KLOTZ MC2000SW SUPERIOR MICROPHONE CABLE BLACK , категорії Superior, 2x0,22 мм² (AWG 24), зовнішня оболонка - ПВХ. загальний діаметр 6.5 мм, колір чорний, ціна за метр.</t>
  </si>
  <si>
    <t xml:space="preserve"> Роз'єм XLR 3-х контактний</t>
  </si>
  <si>
    <t>SWITCHCRAFT AAA3FZ , нікельований, посріблені контакти, (FEMALE)</t>
  </si>
  <si>
    <t>SWITCHCRAFT AAA3MZ нікельований, посріблені контакти, (Male)</t>
  </si>
  <si>
    <t xml:space="preserve">Радіосистема </t>
  </si>
  <si>
    <t>Цифровий мікшерний пульт</t>
  </si>
  <si>
    <t xml:space="preserve">PRESONUS STUDIOLIVE 16 Series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</si>
</sst>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2B374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8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7" fillId="0" borderId="1" xfId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shrinkToFit="1"/>
    </xf>
    <xf numFmtId="0" fontId="9" fillId="0" borderId="0" xfId="2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0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topLeftCell="A25" zoomScale="75" zoomScaleNormal="75" zoomScaleSheetLayoutView="100" workbookViewId="0">
      <selection activeCell="A27" sqref="A27"/>
    </sheetView>
  </sheetViews>
  <sheetFormatPr defaultColWidth="8.88671875" defaultRowHeight="59.25" customHeight="1" x14ac:dyDescent="0.3"/>
  <cols>
    <col min="1" max="1" width="7.44140625" style="7" customWidth="1"/>
    <col min="2" max="2" width="46.88671875" style="8" customWidth="1"/>
    <col min="3" max="3" width="54.44140625" style="21" customWidth="1"/>
    <col min="4" max="4" width="13.5546875" style="21" customWidth="1"/>
    <col min="5" max="5" width="15.109375" style="21" customWidth="1"/>
    <col min="6" max="6" width="19.6640625" style="21" customWidth="1"/>
    <col min="7" max="7" width="77.5546875" style="27" customWidth="1"/>
    <col min="8" max="16384" width="8.88671875" style="10"/>
  </cols>
  <sheetData>
    <row r="1" spans="1:7" ht="59.25" customHeight="1" x14ac:dyDescent="0.3">
      <c r="C1" s="9" t="s">
        <v>24</v>
      </c>
    </row>
    <row r="2" spans="1:7" s="2" customFormat="1" ht="59.25" customHeight="1" x14ac:dyDescent="0.3">
      <c r="A2" s="15" t="s">
        <v>0</v>
      </c>
      <c r="B2" s="16" t="s">
        <v>1</v>
      </c>
      <c r="C2" s="22" t="s">
        <v>5</v>
      </c>
      <c r="D2" s="22" t="s">
        <v>2</v>
      </c>
      <c r="E2" s="22" t="s">
        <v>3</v>
      </c>
      <c r="F2" s="22" t="s">
        <v>4</v>
      </c>
      <c r="G2" s="19"/>
    </row>
    <row r="3" spans="1:7" s="2" customFormat="1" ht="59.25" customHeight="1" x14ac:dyDescent="0.3">
      <c r="A3" s="3">
        <v>1</v>
      </c>
      <c r="B3" s="17" t="s">
        <v>10</v>
      </c>
      <c r="C3" s="21" t="s">
        <v>11</v>
      </c>
      <c r="D3" s="17">
        <v>1</v>
      </c>
      <c r="E3" s="5">
        <v>256000</v>
      </c>
      <c r="F3" s="23">
        <f>E3*D3</f>
        <v>256000</v>
      </c>
      <c r="G3" s="19"/>
    </row>
    <row r="4" spans="1:7" s="2" customFormat="1" ht="59.25" customHeight="1" x14ac:dyDescent="0.3">
      <c r="A4" s="34">
        <f t="shared" ref="A4:A27" si="0">SUM(A3+1)</f>
        <v>2</v>
      </c>
      <c r="B4" s="17" t="s">
        <v>12</v>
      </c>
      <c r="C4" s="21" t="s">
        <v>13</v>
      </c>
      <c r="D4" s="17">
        <v>4</v>
      </c>
      <c r="E4" s="5">
        <v>15635</v>
      </c>
      <c r="F4" s="23">
        <f t="shared" ref="F4" si="1">E4*D4</f>
        <v>62540</v>
      </c>
      <c r="G4" s="19"/>
    </row>
    <row r="5" spans="1:7" s="2" customFormat="1" ht="59.25" customHeight="1" x14ac:dyDescent="0.3">
      <c r="A5" s="34">
        <f t="shared" si="0"/>
        <v>3</v>
      </c>
      <c r="B5" s="17" t="s">
        <v>14</v>
      </c>
      <c r="C5" s="21" t="s">
        <v>15</v>
      </c>
      <c r="D5" s="17">
        <v>2</v>
      </c>
      <c r="E5" s="5">
        <v>14575</v>
      </c>
      <c r="F5" s="23">
        <f t="shared" ref="F5:F26" si="2">E5*D5</f>
        <v>29150</v>
      </c>
      <c r="G5" s="19"/>
    </row>
    <row r="6" spans="1:7" s="2" customFormat="1" ht="59.25" customHeight="1" x14ac:dyDescent="0.3">
      <c r="A6" s="34">
        <f t="shared" si="0"/>
        <v>4</v>
      </c>
      <c r="B6" s="17" t="s">
        <v>17</v>
      </c>
      <c r="C6" s="17" t="s">
        <v>16</v>
      </c>
      <c r="D6" s="17">
        <v>8</v>
      </c>
      <c r="E6" s="17">
        <v>15675</v>
      </c>
      <c r="F6" s="23">
        <f t="shared" si="2"/>
        <v>125400</v>
      </c>
      <c r="G6" s="19"/>
    </row>
    <row r="7" spans="1:7" s="2" customFormat="1" ht="59.25" customHeight="1" x14ac:dyDescent="0.3">
      <c r="A7" s="34">
        <f t="shared" si="0"/>
        <v>5</v>
      </c>
      <c r="B7" s="17" t="s">
        <v>17</v>
      </c>
      <c r="C7" s="17" t="s">
        <v>18</v>
      </c>
      <c r="D7" s="17">
        <v>8</v>
      </c>
      <c r="E7" s="5">
        <v>26235</v>
      </c>
      <c r="F7" s="23">
        <f t="shared" si="2"/>
        <v>209880</v>
      </c>
      <c r="G7" s="19"/>
    </row>
    <row r="8" spans="1:7" s="2" customFormat="1" ht="59.25" customHeight="1" x14ac:dyDescent="0.3">
      <c r="A8" s="34">
        <f t="shared" si="0"/>
        <v>6</v>
      </c>
      <c r="B8" s="17" t="s">
        <v>19</v>
      </c>
      <c r="C8" s="11" t="s">
        <v>20</v>
      </c>
      <c r="D8" s="17">
        <v>26</v>
      </c>
      <c r="E8" s="17">
        <v>200</v>
      </c>
      <c r="F8" s="23">
        <f t="shared" si="2"/>
        <v>5200</v>
      </c>
      <c r="G8" s="19"/>
    </row>
    <row r="9" spans="1:7" s="2" customFormat="1" ht="59.25" customHeight="1" x14ac:dyDescent="0.3">
      <c r="A9" s="34">
        <f t="shared" si="0"/>
        <v>7</v>
      </c>
      <c r="B9" s="17" t="s">
        <v>19</v>
      </c>
      <c r="C9" s="21" t="s">
        <v>21</v>
      </c>
      <c r="D9" s="17">
        <v>12</v>
      </c>
      <c r="E9" s="17">
        <v>87</v>
      </c>
      <c r="F9" s="23">
        <f t="shared" si="2"/>
        <v>1044</v>
      </c>
      <c r="G9" s="19"/>
    </row>
    <row r="10" spans="1:7" s="2" customFormat="1" ht="59.25" customHeight="1" x14ac:dyDescent="0.3">
      <c r="A10" s="34">
        <f t="shared" si="0"/>
        <v>8</v>
      </c>
      <c r="B10" s="20" t="s">
        <v>22</v>
      </c>
      <c r="C10" s="17" t="s">
        <v>25</v>
      </c>
      <c r="D10" s="17">
        <v>1</v>
      </c>
      <c r="E10" s="18">
        <f>3465*28</f>
        <v>97020</v>
      </c>
      <c r="F10" s="23">
        <f t="shared" si="2"/>
        <v>97020</v>
      </c>
      <c r="G10" s="19"/>
    </row>
    <row r="11" spans="1:7" s="2" customFormat="1" ht="59.25" customHeight="1" x14ac:dyDescent="0.3">
      <c r="A11" s="34">
        <f t="shared" si="0"/>
        <v>9</v>
      </c>
      <c r="B11" s="8" t="s">
        <v>26</v>
      </c>
      <c r="C11" s="17" t="s">
        <v>23</v>
      </c>
      <c r="D11" s="17">
        <v>1</v>
      </c>
      <c r="E11" s="18">
        <f>425*28</f>
        <v>11900</v>
      </c>
      <c r="F11" s="23">
        <f t="shared" si="2"/>
        <v>11900</v>
      </c>
      <c r="G11" s="19"/>
    </row>
    <row r="12" spans="1:7" s="2" customFormat="1" ht="59.25" customHeight="1" x14ac:dyDescent="0.3">
      <c r="A12" s="34">
        <f t="shared" si="0"/>
        <v>10</v>
      </c>
      <c r="B12" s="8" t="s">
        <v>6</v>
      </c>
      <c r="C12" s="29" t="s">
        <v>27</v>
      </c>
      <c r="D12" s="17">
        <v>2</v>
      </c>
      <c r="E12" s="18">
        <f>2070*28</f>
        <v>57960</v>
      </c>
      <c r="F12" s="23">
        <f t="shared" si="2"/>
        <v>115920</v>
      </c>
      <c r="G12" s="19"/>
    </row>
    <row r="13" spans="1:7" s="2" customFormat="1" ht="59.25" customHeight="1" x14ac:dyDescent="0.3">
      <c r="A13" s="34">
        <f t="shared" si="0"/>
        <v>11</v>
      </c>
      <c r="B13" s="8" t="s">
        <v>28</v>
      </c>
      <c r="C13" s="17" t="s">
        <v>29</v>
      </c>
      <c r="D13" s="17">
        <v>6</v>
      </c>
      <c r="E13" s="18">
        <f>592*28</f>
        <v>16576</v>
      </c>
      <c r="F13" s="23">
        <f t="shared" si="2"/>
        <v>99456</v>
      </c>
      <c r="G13" s="19"/>
    </row>
    <row r="14" spans="1:7" s="2" customFormat="1" ht="59.25" customHeight="1" x14ac:dyDescent="0.3">
      <c r="A14" s="34">
        <f t="shared" si="0"/>
        <v>12</v>
      </c>
      <c r="B14" s="8" t="s">
        <v>30</v>
      </c>
      <c r="C14" s="17" t="s">
        <v>31</v>
      </c>
      <c r="D14" s="17">
        <v>3</v>
      </c>
      <c r="E14" s="18">
        <f>174*28</f>
        <v>4872</v>
      </c>
      <c r="F14" s="23">
        <f t="shared" si="2"/>
        <v>14616</v>
      </c>
      <c r="G14" s="19"/>
    </row>
    <row r="15" spans="1:7" s="2" customFormat="1" ht="59.25" customHeight="1" x14ac:dyDescent="0.3">
      <c r="A15" s="34">
        <f t="shared" si="0"/>
        <v>13</v>
      </c>
      <c r="B15" s="8" t="s">
        <v>32</v>
      </c>
      <c r="C15" s="29" t="s">
        <v>33</v>
      </c>
      <c r="D15" s="17">
        <v>1</v>
      </c>
      <c r="E15" s="6">
        <f>226*28</f>
        <v>6328</v>
      </c>
      <c r="F15" s="23">
        <f t="shared" si="2"/>
        <v>6328</v>
      </c>
      <c r="G15" s="19"/>
    </row>
    <row r="16" spans="1:7" s="2" customFormat="1" ht="59.25" customHeight="1" x14ac:dyDescent="0.3">
      <c r="A16" s="34">
        <f t="shared" si="0"/>
        <v>14</v>
      </c>
      <c r="B16" s="8" t="s">
        <v>34</v>
      </c>
      <c r="C16" s="29" t="s">
        <v>36</v>
      </c>
      <c r="D16" s="17">
        <v>1</v>
      </c>
      <c r="E16" s="18">
        <f>155*28</f>
        <v>4340</v>
      </c>
      <c r="F16" s="23">
        <f t="shared" si="2"/>
        <v>4340</v>
      </c>
      <c r="G16" s="19"/>
    </row>
    <row r="17" spans="1:8" s="2" customFormat="1" ht="59.25" customHeight="1" x14ac:dyDescent="0.3">
      <c r="A17" s="34">
        <f t="shared" si="0"/>
        <v>15</v>
      </c>
      <c r="B17" s="8" t="s">
        <v>37</v>
      </c>
      <c r="C17" s="29" t="s">
        <v>38</v>
      </c>
      <c r="D17" s="17">
        <v>1</v>
      </c>
      <c r="E17" s="18">
        <f>890*28</f>
        <v>24920</v>
      </c>
      <c r="F17" s="23">
        <f t="shared" si="2"/>
        <v>24920</v>
      </c>
      <c r="G17" s="19"/>
    </row>
    <row r="18" spans="1:8" s="2" customFormat="1" ht="59.25" customHeight="1" x14ac:dyDescent="0.3">
      <c r="A18" s="34">
        <f t="shared" si="0"/>
        <v>16</v>
      </c>
      <c r="B18" s="8" t="s">
        <v>39</v>
      </c>
      <c r="C18" s="29" t="s">
        <v>40</v>
      </c>
      <c r="D18" s="17">
        <v>1</v>
      </c>
      <c r="E18" s="18">
        <f>18*28</f>
        <v>504</v>
      </c>
      <c r="F18" s="23">
        <f t="shared" si="2"/>
        <v>504</v>
      </c>
      <c r="G18" s="19"/>
    </row>
    <row r="19" spans="1:8" s="2" customFormat="1" ht="59.25" customHeight="1" x14ac:dyDescent="0.3">
      <c r="A19" s="34">
        <f t="shared" si="0"/>
        <v>17</v>
      </c>
      <c r="B19" s="8" t="s">
        <v>41</v>
      </c>
      <c r="C19" s="29" t="s">
        <v>42</v>
      </c>
      <c r="D19" s="17">
        <v>100</v>
      </c>
      <c r="E19" s="18">
        <f>2.25*28</f>
        <v>63</v>
      </c>
      <c r="F19" s="23">
        <f t="shared" si="2"/>
        <v>6300</v>
      </c>
      <c r="G19" s="19"/>
    </row>
    <row r="20" spans="1:8" s="2" customFormat="1" ht="59.25" customHeight="1" x14ac:dyDescent="0.3">
      <c r="A20" s="34">
        <f t="shared" si="0"/>
        <v>18</v>
      </c>
      <c r="B20" s="4" t="s">
        <v>43</v>
      </c>
      <c r="C20" s="29" t="s">
        <v>44</v>
      </c>
      <c r="D20" s="17">
        <v>16</v>
      </c>
      <c r="E20" s="18">
        <f>4.5*28</f>
        <v>126</v>
      </c>
      <c r="F20" s="23">
        <f t="shared" si="2"/>
        <v>2016</v>
      </c>
      <c r="G20" s="19"/>
    </row>
    <row r="21" spans="1:8" s="2" customFormat="1" ht="59.25" customHeight="1" x14ac:dyDescent="0.3">
      <c r="A21" s="34">
        <f t="shared" si="0"/>
        <v>19</v>
      </c>
      <c r="B21" s="4" t="s">
        <v>43</v>
      </c>
      <c r="C21" s="29" t="s">
        <v>45</v>
      </c>
      <c r="D21" s="17">
        <v>16</v>
      </c>
      <c r="E21" s="18">
        <f>4.5*28</f>
        <v>126</v>
      </c>
      <c r="F21" s="23">
        <f t="shared" si="2"/>
        <v>2016</v>
      </c>
      <c r="G21" s="19"/>
    </row>
    <row r="22" spans="1:8" s="2" customFormat="1" ht="59.25" customHeight="1" x14ac:dyDescent="0.3">
      <c r="A22" s="34">
        <f t="shared" si="0"/>
        <v>20</v>
      </c>
      <c r="B22" s="8" t="s">
        <v>46</v>
      </c>
      <c r="C22" s="1" t="s">
        <v>7</v>
      </c>
      <c r="D22" s="17">
        <v>1</v>
      </c>
      <c r="E22" s="18">
        <v>8911.56</v>
      </c>
      <c r="F22" s="23">
        <f t="shared" si="2"/>
        <v>8911.56</v>
      </c>
      <c r="G22" s="19"/>
    </row>
    <row r="23" spans="1:8" s="2" customFormat="1" ht="59.25" customHeight="1" x14ac:dyDescent="0.3">
      <c r="A23" s="34">
        <f t="shared" si="0"/>
        <v>21</v>
      </c>
      <c r="B23" s="8" t="s">
        <v>46</v>
      </c>
      <c r="C23" s="30" t="s">
        <v>8</v>
      </c>
      <c r="D23" s="17">
        <v>4</v>
      </c>
      <c r="E23" s="18">
        <v>6095.6</v>
      </c>
      <c r="F23" s="23">
        <f t="shared" si="2"/>
        <v>24382.400000000001</v>
      </c>
      <c r="G23" s="19"/>
    </row>
    <row r="24" spans="1:8" s="2" customFormat="1" ht="59.25" customHeight="1" x14ac:dyDescent="0.3">
      <c r="A24" s="34">
        <f t="shared" si="0"/>
        <v>22</v>
      </c>
      <c r="B24" s="8" t="s">
        <v>47</v>
      </c>
      <c r="C24" s="31" t="s">
        <v>48</v>
      </c>
      <c r="D24" s="31">
        <v>1</v>
      </c>
      <c r="E24" s="32">
        <v>62275</v>
      </c>
      <c r="F24" s="33">
        <f t="shared" si="2"/>
        <v>62275</v>
      </c>
      <c r="G24" s="19"/>
    </row>
    <row r="25" spans="1:8" s="2" customFormat="1" ht="59.25" customHeight="1" x14ac:dyDescent="0.3">
      <c r="A25" s="34">
        <f t="shared" si="0"/>
        <v>23</v>
      </c>
      <c r="B25" s="4"/>
      <c r="C25" s="29" t="s">
        <v>35</v>
      </c>
      <c r="D25" s="17">
        <v>1</v>
      </c>
      <c r="E25" s="18">
        <f>2300*28</f>
        <v>64400</v>
      </c>
      <c r="F25" s="23">
        <f t="shared" si="2"/>
        <v>64400</v>
      </c>
      <c r="G25" s="19"/>
    </row>
    <row r="26" spans="1:8" s="2" customFormat="1" ht="59.25" customHeight="1" x14ac:dyDescent="0.3">
      <c r="A26" s="34">
        <f t="shared" si="0"/>
        <v>24</v>
      </c>
      <c r="B26" s="17"/>
      <c r="C26" s="17"/>
      <c r="D26" s="17"/>
      <c r="E26" s="18"/>
      <c r="F26" s="23">
        <f t="shared" si="2"/>
        <v>0</v>
      </c>
      <c r="G26" s="19"/>
      <c r="H26" s="12"/>
    </row>
    <row r="27" spans="1:8" s="2" customFormat="1" ht="59.25" customHeight="1" x14ac:dyDescent="0.3">
      <c r="A27" s="34">
        <f t="shared" si="0"/>
        <v>25</v>
      </c>
      <c r="B27" s="8"/>
      <c r="C27" s="17"/>
      <c r="D27" s="17"/>
      <c r="E27" s="17"/>
      <c r="F27" s="17"/>
      <c r="G27" s="19"/>
    </row>
    <row r="28" spans="1:8" s="2" customFormat="1" ht="59.25" customHeight="1" x14ac:dyDescent="0.3">
      <c r="A28" s="3"/>
      <c r="B28" s="8"/>
      <c r="C28" s="17" t="s">
        <v>9</v>
      </c>
      <c r="D28" s="17"/>
      <c r="E28" s="13"/>
      <c r="F28" s="14">
        <f>SUM(F3:F27)</f>
        <v>1234518.96</v>
      </c>
      <c r="G28" s="19"/>
    </row>
    <row r="29" spans="1:8" s="2" customFormat="1" ht="59.25" customHeight="1" x14ac:dyDescent="0.3">
      <c r="A29" s="3"/>
      <c r="B29" s="8"/>
      <c r="C29" s="28" t="s">
        <v>9</v>
      </c>
      <c r="D29" s="24">
        <v>0.2</v>
      </c>
      <c r="E29" s="25"/>
      <c r="F29" s="26">
        <f>SUM(F3:F27)/100*120</f>
        <v>1481422.7519999999</v>
      </c>
      <c r="G29" s="19"/>
    </row>
    <row r="30" spans="1:8" s="2" customFormat="1" ht="59.25" customHeight="1" x14ac:dyDescent="0.3">
      <c r="A30" s="3"/>
      <c r="B30" s="8"/>
      <c r="C30" s="17"/>
      <c r="D30" s="17"/>
      <c r="E30" s="17"/>
      <c r="F30" s="17"/>
      <c r="G30" s="19"/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2019-03-26T11:23:23Z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e8fa290b-6dda-4711-bd90-1f1c248ae56f</vt:lpwstr>
  </property>
</Properties>
</file>