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Коштори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/>
  <c r="D26"/>
  <c r="D10"/>
  <c r="D17"/>
  <c r="F7"/>
  <c r="D7"/>
  <c r="D18"/>
  <c r="D6"/>
  <c r="D22" l="1"/>
  <c r="F22" s="1"/>
  <c r="D20"/>
  <c r="F20" s="1"/>
  <c r="D19"/>
  <c r="F19" s="1"/>
  <c r="F25"/>
  <c r="F26"/>
  <c r="F24"/>
  <c r="D21"/>
  <c r="F21" s="1"/>
  <c r="F18"/>
  <c r="F17"/>
  <c r="D15"/>
  <c r="F15" s="1"/>
  <c r="D14"/>
  <c r="F14" s="1"/>
  <c r="D13"/>
  <c r="F13" s="1"/>
  <c r="D11"/>
  <c r="F11" s="1"/>
  <c r="F10"/>
  <c r="D8"/>
  <c r="F8" s="1"/>
  <c r="D5"/>
  <c r="F5" s="1"/>
  <c r="D4"/>
  <c r="F6"/>
  <c r="F4"/>
  <c r="F27" l="1"/>
  <c r="F29" l="1"/>
  <c r="F30" s="1"/>
</calcChain>
</file>

<file path=xl/sharedStrings.xml><?xml version="1.0" encoding="utf-8"?>
<sst xmlns="http://schemas.openxmlformats.org/spreadsheetml/2006/main" count="49" uniqueCount="49">
  <si>
    <t>Назва</t>
  </si>
  <si>
    <t>Опис</t>
  </si>
  <si>
    <t>Ціна</t>
  </si>
  <si>
    <t>К-сть</t>
  </si>
  <si>
    <t>Звукове обладнання</t>
  </si>
  <si>
    <t>Сума, грн</t>
  </si>
  <si>
    <t>Портальна акустична система</t>
  </si>
  <si>
    <t>Park-Audio SPIKE 4815.05</t>
  </si>
  <si>
    <t>Монитор</t>
  </si>
  <si>
    <t>Park Audio DELTA5212P</t>
  </si>
  <si>
    <t>Ноутбук</t>
  </si>
  <si>
    <t>Звукорежисерский пульт</t>
  </si>
  <si>
    <t>Стійки</t>
  </si>
  <si>
    <t>Gravity GMS4321B</t>
  </si>
  <si>
    <t>Медіа обладнання</t>
  </si>
  <si>
    <t>Проектор</t>
  </si>
  <si>
    <t>Сплитер</t>
  </si>
  <si>
    <t>Світлове обладнання</t>
  </si>
  <si>
    <t>Сплітер hdmi</t>
  </si>
  <si>
    <t>Прожектор заливного типу</t>
  </si>
  <si>
    <t>FREE COLOR P1815 RGBWA</t>
  </si>
  <si>
    <t>Система управління</t>
  </si>
  <si>
    <t>FREE COLOR C192</t>
  </si>
  <si>
    <t>SP4</t>
  </si>
  <si>
    <t>Додаткові витрати</t>
  </si>
  <si>
    <t>Інше обладнання</t>
  </si>
  <si>
    <t>Монтаж</t>
  </si>
  <si>
    <t>Планшет</t>
  </si>
  <si>
    <t>Навушники-гарнітура</t>
  </si>
  <si>
    <t>Sennheiser HD 218i</t>
  </si>
  <si>
    <t>Принтер 3D</t>
  </si>
  <si>
    <t>XYZprinting da Vinci 2.0A Duo</t>
  </si>
  <si>
    <t>Wi-Fi маршрутизатор</t>
  </si>
  <si>
    <t>MikroTik RB2011UiAS-2HnD-IN</t>
  </si>
  <si>
    <t>Сумма в гривнях</t>
  </si>
  <si>
    <t>МФУ</t>
  </si>
  <si>
    <t>HP LaserJet Pro M426dw</t>
  </si>
  <si>
    <t>Система підвісу</t>
  </si>
  <si>
    <t>Коммутація</t>
  </si>
  <si>
    <t>Орієнтовний кошторис обладнання для облаштування актового залу та бібліотеки СШ №80</t>
  </si>
  <si>
    <t>Обов’язковий резерв кошторису проекту + 20% від загальної суми</t>
  </si>
  <si>
    <t>Загальна сума в грн</t>
  </si>
  <si>
    <t>Розрахунковий курс $ на 05.03.19</t>
  </si>
  <si>
    <t>YAMAHA MG12XU</t>
  </si>
  <si>
    <t>Lenovo IdeaPad V3</t>
  </si>
  <si>
    <t>Lenovo Tablet 10 8/12</t>
  </si>
  <si>
    <t>Optoma Full HD або аналог</t>
  </si>
  <si>
    <t>Радіосистема з мікрофоном</t>
  </si>
  <si>
    <t>AKG або аналог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</si>
</sst>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E0666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E06666"/>
      </patternFill>
    </fill>
    <fill>
      <patternFill patternType="solid">
        <fgColor theme="5" tint="0.59999389629810485"/>
        <bgColor rgb="FFF4CCCC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4" fillId="4" borderId="1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4" fillId="0" borderId="12" xfId="0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3" borderId="9" xfId="0" applyFont="1" applyFill="1" applyBorder="1" applyAlignment="1">
      <alignment horizontal="left" vertical="center" wrapText="1"/>
    </xf>
    <xf numFmtId="4" fontId="3" fillId="0" borderId="12" xfId="0" applyNumberFormat="1" applyFont="1" applyBorder="1"/>
    <xf numFmtId="4" fontId="3" fillId="4" borderId="4" xfId="0" applyNumberFormat="1" applyFont="1" applyFill="1" applyBorder="1"/>
    <xf numFmtId="4" fontId="3" fillId="4" borderId="1" xfId="0" applyNumberFormat="1" applyFont="1" applyFill="1" applyBorder="1"/>
    <xf numFmtId="4" fontId="4" fillId="0" borderId="12" xfId="0" applyNumberFormat="1" applyFont="1" applyBorder="1"/>
    <xf numFmtId="0" fontId="7" fillId="0" borderId="0" xfId="0" applyFont="1" applyAlignment="1">
      <alignment horizontal="righ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4" fillId="0" borderId="5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3" fillId="4" borderId="10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4" fontId="3" fillId="4" borderId="5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5" fillId="6" borderId="6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10" fillId="4" borderId="0" xfId="0" applyNumberFormat="1" applyFont="1" applyFill="1" applyAlignment="1">
      <alignment horizontal="right" vertical="center" wrapText="1"/>
    </xf>
    <xf numFmtId="0" fontId="3" fillId="0" borderId="18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46"/>
  <sheetViews>
    <sheetView showGridLines="0" tabSelected="1" zoomScale="85" zoomScaleNormal="85" workbookViewId="0">
      <selection activeCell="C36" sqref="C36"/>
    </sheetView>
  </sheetViews>
  <sheetFormatPr defaultColWidth="17.28515625" defaultRowHeight="15" customHeight="1"/>
  <cols>
    <col min="1" max="1" width="4.5703125" customWidth="1"/>
    <col min="2" max="2" width="49.140625" customWidth="1"/>
    <col min="3" max="3" width="31.7109375" customWidth="1"/>
    <col min="4" max="4" width="14" customWidth="1"/>
    <col min="5" max="5" width="5.85546875" customWidth="1"/>
    <col min="6" max="6" width="17" customWidth="1"/>
  </cols>
  <sheetData>
    <row r="1" spans="1:6" ht="22.5" customHeight="1">
      <c r="B1" s="4" t="s">
        <v>39</v>
      </c>
      <c r="C1" s="3"/>
      <c r="D1" s="3"/>
      <c r="E1" s="3"/>
      <c r="F1" s="3"/>
    </row>
    <row r="2" spans="1:6" ht="18.75" customHeight="1">
      <c r="A2" s="5"/>
      <c r="B2" s="6" t="s">
        <v>0</v>
      </c>
      <c r="C2" s="6" t="s">
        <v>1</v>
      </c>
      <c r="D2" s="5" t="s">
        <v>2</v>
      </c>
      <c r="E2" s="5" t="s">
        <v>3</v>
      </c>
      <c r="F2" s="5" t="s">
        <v>5</v>
      </c>
    </row>
    <row r="3" spans="1:6" ht="18.75" customHeight="1">
      <c r="A3" s="7">
        <v>1</v>
      </c>
      <c r="B3" s="36" t="s">
        <v>4</v>
      </c>
      <c r="C3" s="19"/>
      <c r="D3" s="19"/>
      <c r="E3" s="19"/>
      <c r="F3" s="20"/>
    </row>
    <row r="4" spans="1:6" ht="15.75">
      <c r="A4" s="8"/>
      <c r="B4" s="37" t="s">
        <v>6</v>
      </c>
      <c r="C4" s="9" t="s">
        <v>7</v>
      </c>
      <c r="D4" s="48">
        <f>C28*2896</f>
        <v>78192</v>
      </c>
      <c r="E4" s="10">
        <v>1</v>
      </c>
      <c r="F4" s="52">
        <f t="shared" ref="F4:F8" si="0">D4*E4</f>
        <v>78192</v>
      </c>
    </row>
    <row r="5" spans="1:6" ht="15.75">
      <c r="A5" s="8"/>
      <c r="B5" s="38" t="s">
        <v>8</v>
      </c>
      <c r="C5" s="11" t="s">
        <v>9</v>
      </c>
      <c r="D5" s="49">
        <f>C28*561</f>
        <v>15147</v>
      </c>
      <c r="E5" s="10">
        <v>2</v>
      </c>
      <c r="F5" s="52">
        <f t="shared" si="0"/>
        <v>30294</v>
      </c>
    </row>
    <row r="6" spans="1:6" ht="15.75">
      <c r="A6" s="8"/>
      <c r="B6" s="38" t="s">
        <v>11</v>
      </c>
      <c r="C6" s="11" t="s">
        <v>43</v>
      </c>
      <c r="D6" s="49">
        <f>ROUNDDOWN(12702/27*C28,0)</f>
        <v>12702</v>
      </c>
      <c r="E6" s="10">
        <v>1</v>
      </c>
      <c r="F6" s="52">
        <f t="shared" si="0"/>
        <v>12702</v>
      </c>
    </row>
    <row r="7" spans="1:6" ht="15.75">
      <c r="A7" s="8"/>
      <c r="B7" s="37" t="s">
        <v>47</v>
      </c>
      <c r="C7" s="9" t="s">
        <v>48</v>
      </c>
      <c r="D7" s="50">
        <f>C28*310</f>
        <v>8370</v>
      </c>
      <c r="E7" s="10">
        <v>4</v>
      </c>
      <c r="F7" s="52">
        <f>D7*E7</f>
        <v>33480</v>
      </c>
    </row>
    <row r="8" spans="1:6" ht="15.75">
      <c r="A8" s="8"/>
      <c r="B8" s="37" t="s">
        <v>12</v>
      </c>
      <c r="C8" s="9" t="s">
        <v>13</v>
      </c>
      <c r="D8" s="50">
        <f>C28*1431/27</f>
        <v>1431</v>
      </c>
      <c r="E8" s="12">
        <v>4</v>
      </c>
      <c r="F8" s="52">
        <f t="shared" si="0"/>
        <v>5724</v>
      </c>
    </row>
    <row r="9" spans="1:6" ht="18.75" customHeight="1">
      <c r="A9" s="7">
        <v>2</v>
      </c>
      <c r="B9" s="39" t="s">
        <v>14</v>
      </c>
      <c r="C9" s="21"/>
      <c r="D9" s="32"/>
      <c r="E9" s="44"/>
      <c r="F9" s="53"/>
    </row>
    <row r="10" spans="1:6" ht="15.75">
      <c r="A10" s="8"/>
      <c r="B10" s="37" t="s">
        <v>15</v>
      </c>
      <c r="C10" s="9" t="s">
        <v>46</v>
      </c>
      <c r="D10" s="48">
        <f>C28*1100</f>
        <v>29700</v>
      </c>
      <c r="E10" s="10">
        <v>1</v>
      </c>
      <c r="F10" s="52">
        <f t="shared" ref="F10:F11" si="1">D10*E10</f>
        <v>29700</v>
      </c>
    </row>
    <row r="11" spans="1:6" ht="15.75">
      <c r="A11" s="8"/>
      <c r="B11" s="38" t="s">
        <v>18</v>
      </c>
      <c r="C11" s="11"/>
      <c r="D11" s="49">
        <f>C28*70</f>
        <v>1890</v>
      </c>
      <c r="E11" s="10">
        <v>1</v>
      </c>
      <c r="F11" s="52">
        <f t="shared" si="1"/>
        <v>1890</v>
      </c>
    </row>
    <row r="12" spans="1:6" ht="18.75" customHeight="1">
      <c r="A12" s="7">
        <v>3</v>
      </c>
      <c r="B12" s="36" t="s">
        <v>17</v>
      </c>
      <c r="C12" s="19"/>
      <c r="D12" s="33"/>
      <c r="E12" s="45"/>
      <c r="F12" s="54"/>
    </row>
    <row r="13" spans="1:6" ht="15.75">
      <c r="A13" s="8"/>
      <c r="B13" s="37" t="s">
        <v>19</v>
      </c>
      <c r="C13" s="9" t="s">
        <v>20</v>
      </c>
      <c r="D13" s="48">
        <f>C28*150</f>
        <v>4050</v>
      </c>
      <c r="E13" s="10">
        <v>8</v>
      </c>
      <c r="F13" s="52">
        <f t="shared" ref="F13:F15" si="2">D13*E13</f>
        <v>32400</v>
      </c>
    </row>
    <row r="14" spans="1:6" ht="15.75">
      <c r="A14" s="8"/>
      <c r="B14" s="38" t="s">
        <v>21</v>
      </c>
      <c r="C14" s="11" t="s">
        <v>22</v>
      </c>
      <c r="D14" s="49">
        <f>C28*63</f>
        <v>1701</v>
      </c>
      <c r="E14" s="10">
        <v>1</v>
      </c>
      <c r="F14" s="52">
        <f t="shared" si="2"/>
        <v>1701</v>
      </c>
    </row>
    <row r="15" spans="1:6" ht="15.75">
      <c r="A15" s="64"/>
      <c r="B15" s="37" t="s">
        <v>16</v>
      </c>
      <c r="C15" s="9" t="s">
        <v>23</v>
      </c>
      <c r="D15" s="50">
        <f>C28*100</f>
        <v>2700</v>
      </c>
      <c r="E15" s="10">
        <v>1</v>
      </c>
      <c r="F15" s="52">
        <f t="shared" si="2"/>
        <v>2700</v>
      </c>
    </row>
    <row r="16" spans="1:6" ht="18.75" customHeight="1">
      <c r="A16" s="27">
        <v>4</v>
      </c>
      <c r="B16" s="39" t="s">
        <v>25</v>
      </c>
      <c r="C16" s="21"/>
      <c r="D16" s="32"/>
      <c r="E16" s="44"/>
      <c r="F16" s="55"/>
    </row>
    <row r="17" spans="1:7" ht="18.75" customHeight="1">
      <c r="A17" s="26"/>
      <c r="B17" s="40" t="s">
        <v>10</v>
      </c>
      <c r="C17" s="11" t="s">
        <v>44</v>
      </c>
      <c r="D17" s="49">
        <f>C28*630</f>
        <v>17010</v>
      </c>
      <c r="E17" s="10">
        <v>4</v>
      </c>
      <c r="F17" s="56">
        <f t="shared" ref="F17:F22" si="3">D17*E17</f>
        <v>68040</v>
      </c>
    </row>
    <row r="18" spans="1:7" ht="18.75" customHeight="1">
      <c r="A18" s="13"/>
      <c r="B18" s="41" t="s">
        <v>27</v>
      </c>
      <c r="C18" s="11" t="s">
        <v>45</v>
      </c>
      <c r="D18" s="49">
        <f>C28*820</f>
        <v>22140</v>
      </c>
      <c r="E18" s="14">
        <v>1</v>
      </c>
      <c r="F18" s="56">
        <f t="shared" si="3"/>
        <v>22140</v>
      </c>
    </row>
    <row r="19" spans="1:7" ht="18.75" customHeight="1">
      <c r="A19" s="13"/>
      <c r="B19" s="42" t="s">
        <v>28</v>
      </c>
      <c r="C19" s="15" t="s">
        <v>29</v>
      </c>
      <c r="D19" s="49">
        <f>C28*52</f>
        <v>1404</v>
      </c>
      <c r="E19" s="14">
        <v>3</v>
      </c>
      <c r="F19" s="56">
        <f t="shared" si="3"/>
        <v>4212</v>
      </c>
    </row>
    <row r="20" spans="1:7" ht="18.75" customHeight="1">
      <c r="A20" s="13"/>
      <c r="B20" s="42" t="s">
        <v>30</v>
      </c>
      <c r="C20" s="15" t="s">
        <v>31</v>
      </c>
      <c r="D20" s="49">
        <f>C28*752</f>
        <v>20304</v>
      </c>
      <c r="E20" s="14">
        <v>1</v>
      </c>
      <c r="F20" s="56">
        <f t="shared" si="3"/>
        <v>20304</v>
      </c>
    </row>
    <row r="21" spans="1:7" ht="18.75" customHeight="1">
      <c r="A21" s="13"/>
      <c r="B21" s="42" t="s">
        <v>32</v>
      </c>
      <c r="C21" s="15" t="s">
        <v>33</v>
      </c>
      <c r="D21" s="49">
        <f>C28*139</f>
        <v>3753</v>
      </c>
      <c r="E21" s="14">
        <v>2</v>
      </c>
      <c r="F21" s="56">
        <f t="shared" si="3"/>
        <v>7506</v>
      </c>
    </row>
    <row r="22" spans="1:7" ht="18.75" customHeight="1">
      <c r="A22" s="62"/>
      <c r="B22" s="42" t="s">
        <v>35</v>
      </c>
      <c r="C22" s="15" t="s">
        <v>36</v>
      </c>
      <c r="D22" s="49">
        <f>C28*420</f>
        <v>11340</v>
      </c>
      <c r="E22" s="14">
        <v>1</v>
      </c>
      <c r="F22" s="56">
        <f t="shared" si="3"/>
        <v>11340</v>
      </c>
    </row>
    <row r="23" spans="1:7" ht="18.75" customHeight="1">
      <c r="A23" s="26">
        <v>5</v>
      </c>
      <c r="B23" s="22" t="s">
        <v>24</v>
      </c>
      <c r="C23" s="23"/>
      <c r="D23" s="51"/>
      <c r="E23" s="24"/>
      <c r="F23" s="57"/>
    </row>
    <row r="24" spans="1:7" ht="18.75" customHeight="1">
      <c r="A24" s="27"/>
      <c r="B24" s="25" t="s">
        <v>37</v>
      </c>
      <c r="C24" s="26"/>
      <c r="D24" s="31">
        <f>C28*850</f>
        <v>22950</v>
      </c>
      <c r="E24" s="46">
        <v>1</v>
      </c>
      <c r="F24" s="52">
        <f>D24*E24</f>
        <v>22950</v>
      </c>
    </row>
    <row r="25" spans="1:7" ht="15.75" customHeight="1">
      <c r="A25" s="27"/>
      <c r="B25" s="25" t="s">
        <v>38</v>
      </c>
      <c r="C25" s="27"/>
      <c r="D25" s="34">
        <v>89000</v>
      </c>
      <c r="E25" s="47">
        <v>1</v>
      </c>
      <c r="F25" s="52">
        <f>D25*E25</f>
        <v>89000</v>
      </c>
    </row>
    <row r="26" spans="1:7" ht="15.75" customHeight="1">
      <c r="A26" s="63"/>
      <c r="B26" s="43" t="s">
        <v>26</v>
      </c>
      <c r="C26" s="9"/>
      <c r="D26" s="50">
        <f>C28*950</f>
        <v>25650</v>
      </c>
      <c r="E26" s="12">
        <v>1</v>
      </c>
      <c r="F26" s="52">
        <f>D26*E26</f>
        <v>25650</v>
      </c>
    </row>
    <row r="27" spans="1:7" ht="15.75" customHeight="1">
      <c r="A27" s="7"/>
      <c r="B27" s="30" t="s">
        <v>34</v>
      </c>
      <c r="C27" s="28"/>
      <c r="D27" s="28"/>
      <c r="E27" s="29"/>
      <c r="F27" s="58">
        <f>SUM(F4:F26)</f>
        <v>499925</v>
      </c>
    </row>
    <row r="28" spans="1:7" ht="15.75">
      <c r="A28" s="1"/>
      <c r="B28" s="35" t="s">
        <v>42</v>
      </c>
      <c r="C28" s="16">
        <v>27</v>
      </c>
      <c r="E28" s="17"/>
      <c r="F28" s="59"/>
      <c r="G28" s="17"/>
    </row>
    <row r="29" spans="1:7" ht="15.75">
      <c r="A29" s="1"/>
      <c r="E29" s="18" t="s">
        <v>40</v>
      </c>
      <c r="F29" s="60">
        <f>ROUNDDOWN(F27*20/100,0)</f>
        <v>99985</v>
      </c>
    </row>
    <row r="30" spans="1:7" ht="18.75">
      <c r="B30" s="2"/>
      <c r="C30" s="2"/>
      <c r="D30" s="1"/>
      <c r="E30" s="18" t="s">
        <v>41</v>
      </c>
      <c r="F30" s="61">
        <f>F27+F29</f>
        <v>599910</v>
      </c>
    </row>
    <row r="31" spans="1:7" ht="12.75">
      <c r="B31" s="2"/>
      <c r="C31" s="2"/>
      <c r="D31" s="1"/>
      <c r="E31" s="1"/>
      <c r="F31" s="1"/>
    </row>
    <row r="32" spans="1:7" ht="15" customHeight="1">
      <c r="B32" s="2"/>
      <c r="C32" s="2"/>
      <c r="D32" s="1"/>
      <c r="E32" s="1"/>
      <c r="F32" s="1"/>
    </row>
    <row r="33" spans="2:6" ht="15" customHeight="1">
      <c r="B33" s="2"/>
      <c r="C33" s="2"/>
      <c r="D33" s="1"/>
      <c r="E33" s="1"/>
      <c r="F33" s="1"/>
    </row>
    <row r="34" spans="2:6" ht="15" customHeight="1">
      <c r="B34" s="2"/>
      <c r="C34" s="2"/>
      <c r="D34" s="1"/>
      <c r="E34" s="1"/>
      <c r="F34" s="1"/>
    </row>
    <row r="35" spans="2:6" ht="15.75" customHeight="1">
      <c r="B35" s="2"/>
      <c r="C35" s="2"/>
      <c r="D35" s="1"/>
      <c r="E35" s="1"/>
      <c r="F35" s="1"/>
    </row>
    <row r="36" spans="2:6" ht="15.75" customHeight="1">
      <c r="B36" s="2"/>
      <c r="C36" s="2"/>
      <c r="D36" s="1"/>
      <c r="E36" s="1"/>
      <c r="F36" s="1"/>
    </row>
    <row r="37" spans="2:6" ht="15.75" customHeight="1">
      <c r="B37" s="2"/>
      <c r="C37" s="2"/>
      <c r="D37" s="1"/>
      <c r="E37" s="1"/>
      <c r="F37" s="1"/>
    </row>
    <row r="38" spans="2:6" ht="15.75" customHeight="1">
      <c r="B38" s="2"/>
      <c r="C38" s="2"/>
      <c r="D38" s="1"/>
      <c r="E38" s="1"/>
      <c r="F38" s="1"/>
    </row>
    <row r="39" spans="2:6" ht="15.75" customHeight="1">
      <c r="B39" s="2"/>
      <c r="C39" s="2"/>
      <c r="D39" s="1"/>
      <c r="E39" s="1"/>
      <c r="F39" s="1"/>
    </row>
    <row r="40" spans="2:6" ht="15.75" customHeight="1">
      <c r="B40" s="2"/>
      <c r="C40" s="2"/>
      <c r="D40" s="1"/>
      <c r="E40" s="1"/>
      <c r="F40" s="1"/>
    </row>
    <row r="41" spans="2:6" ht="15.75" customHeight="1">
      <c r="B41" s="2"/>
      <c r="C41" s="2"/>
      <c r="D41" s="1"/>
      <c r="E41" s="1"/>
      <c r="F41" s="1"/>
    </row>
    <row r="42" spans="2:6" ht="15.75" customHeight="1">
      <c r="B42" s="2"/>
      <c r="C42" s="2"/>
      <c r="D42" s="1"/>
      <c r="E42" s="1"/>
      <c r="F42" s="1"/>
    </row>
    <row r="43" spans="2:6" ht="15.75" customHeight="1">
      <c r="B43" s="2"/>
      <c r="C43" s="2"/>
      <c r="D43" s="1"/>
      <c r="E43" s="1"/>
      <c r="F43" s="1"/>
    </row>
    <row r="44" spans="2:6" ht="15.75" customHeight="1">
      <c r="B44" s="2"/>
      <c r="C44" s="2"/>
      <c r="D44" s="1"/>
      <c r="E44" s="1"/>
      <c r="F44" s="1"/>
    </row>
    <row r="45" spans="2:6" ht="15.75" customHeight="1">
      <c r="B45" s="2"/>
      <c r="C45" s="2"/>
      <c r="D45" s="1"/>
      <c r="E45" s="1"/>
      <c r="F45" s="1"/>
    </row>
    <row r="46" spans="2:6" ht="15" customHeight="1">
      <c r="B46" s="2"/>
      <c r="C46" s="2"/>
      <c r="D46" s="1"/>
      <c r="E46" s="1"/>
      <c r="F46" s="1"/>
    </row>
  </sheetData>
  <printOptions horizontalCentered="1" gridLines="1"/>
  <pageMargins left="0.70866141732283472" right="0.70866141732283472" top="0.74803149606299213" bottom="0.74803149606299213" header="0" footer="0"/>
  <pageSetup paperSize="9" scale="96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Іщенко Олена Леонідівна</dc:creator>
  <cp:lastModifiedBy>olena.ishchenko</cp:lastModifiedBy>
  <cp:lastPrinted>2019-04-18T07:16:12Z</cp:lastPrinted>
  <dcterms:created xsi:type="dcterms:W3CDTF">2019-04-10T21:42:05Z</dcterms:created>
  <dcterms:modified xsi:type="dcterms:W3CDTF">2019-04-18T07:16:16Z</dcterms:modified>
</cp:coreProperties>
</file>