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7485"/>
  </bookViews>
  <sheets>
    <sheet name="Кошторис проекту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H27" i="1"/>
  <c r="H28" s="1"/>
  <c r="H24"/>
  <c r="G24"/>
  <c r="F24"/>
  <c r="H23"/>
  <c r="F23"/>
  <c r="H21"/>
  <c r="H20"/>
  <c r="H17"/>
  <c r="H16"/>
  <c r="G16"/>
  <c r="H14"/>
  <c r="H13"/>
  <c r="H11"/>
  <c r="H10"/>
  <c r="H8"/>
  <c r="H3"/>
  <c r="H29" l="1"/>
</calcChain>
</file>

<file path=xl/sharedStrings.xml><?xml version="1.0" encoding="utf-8"?>
<sst xmlns="http://schemas.openxmlformats.org/spreadsheetml/2006/main" count="98" uniqueCount="94">
  <si>
    <t>№</t>
  </si>
  <si>
    <t>Модель</t>
  </si>
  <si>
    <t>Найменування</t>
  </si>
  <si>
    <t>Характеристики</t>
  </si>
  <si>
    <t>Ціна в дол.США</t>
  </si>
  <si>
    <t>Ціна в грн.</t>
  </si>
  <si>
    <t>К-ть, шт(разів)</t>
  </si>
  <si>
    <t>Вартість, грн</t>
  </si>
  <si>
    <t>Посилання</t>
  </si>
  <si>
    <t>Savage Infinity Vinyl Chroma Green</t>
  </si>
  <si>
    <t>Хромакей (Зелений фон)</t>
  </si>
  <si>
    <t>Зелений фон для роботи в студіях, 2.74 x 6.09 м, матеріал: вініл</t>
  </si>
  <si>
    <t>https://fotobym.com.ua/ru/product/v46-0920-fon-vinilovyy-savage-infinity-vinyl-chroma-green-274m-x-609m</t>
  </si>
  <si>
    <t>Panasonic AG-UX180</t>
  </si>
  <si>
    <t>Камкордер</t>
  </si>
  <si>
    <t>Професійна репортажна камера. Сенсор: 1-дюймовий MOS. Об'єктив: Leica, 20x оптичний зум. Запис відео в форматах 4K (4096 х 2160), 24p / UHD, 60p / Full HD зі змінною частотою кадрів (2-60 кадрів в секунду). Подвійний кодек запису на UHD і Full HD. Функція ІЧ запису в умовах дуже слабкої освітленості. Вихід 3G-SDI / HDMI 2.0. Карти пам'яті: SD</t>
  </si>
  <si>
    <t>https://tv-project.com/panasonic-ag-ux180.html</t>
  </si>
  <si>
    <t>Акумулятор Panasonic AG-VBR89G</t>
  </si>
  <si>
    <t>Батарея для камкордеру</t>
  </si>
  <si>
    <t>Акумулятор AG-VBR89G підходить для професійних відеокамер Panasonic: AC30, UX90, UX180, DVX200, EVA1; Ємність: 8850 мА · год / 7,28 В; Вага: прибл. 333 г; Розміри: 41.3 x 70 x 69.6 мм</t>
  </si>
  <si>
    <t>https://texnobaza.com.ua/p905633462-akkumulyator-panasonic-vbr89g.html?gclid=CjwKCAiA8OjjBRB4EiwAMZe6y3YrWqIGKZrOJ44Z9Awa9q8_FW6NCMBt1svTBpRM7QvK4J1Ywta2-hoC2CQQAvD_BwE</t>
  </si>
  <si>
    <t>SANDISK SDXC 64GB Class 10  Extreme Pro UHS-I U3</t>
  </si>
  <si>
    <t>Карти пам'яті для камкордеру</t>
  </si>
  <si>
    <t>Карта пам'яті SANDISK SDXC 64GB Class 10 Extreme Pro UHS-I U3: швидкість читання 170 MB/s, швидкість запису 90 MB/s</t>
  </si>
  <si>
    <t>https://www.moyo.ua/karta-pamyati-sandisk-sdxc-64gb-class-10-extreme-pro-uhs-i-u3-r170mb-s-sdsdxxy-064g-gn4in/434866.html</t>
  </si>
  <si>
    <t>SANDISK SDHC 32GB Class 10  Extreme Pro UHS-II U3</t>
  </si>
  <si>
    <t>Карта памяти SANDISK SDHC 32GB Class 10 Extreme Pro UHS-II U3: швидкість читання 300 MB/s, швидкість запису 260 MB/s</t>
  </si>
  <si>
    <t>https://www.moyo.ua/karta_pamyati_sandisk_sdhc_32gb_c10_uhs-ii_r300_w260mb_s_4k_extreme_pro/333082.html</t>
  </si>
  <si>
    <t>Комплект Manfrotto 504HD, 546BK MIDI TWIN SYSTEM (MS)</t>
  </si>
  <si>
    <t>Штатив для камкордеру</t>
  </si>
  <si>
    <t>Комплект для відеозйомки Manfrotto. У комплект входить: головка для відеозйомки Manfrotto 504HD і штатив Manfrotto 546B. Комплект розрахований на роботу з професійною відеокамерою або цифровою дзеркальною камерою з можливістю запису відео (DSLR). Головка в комплекті: є, довжина в складеному стані (см): до 100, кількість секцій: 3, максимальна висота зйомки (см): до 200, максимальне навантаження (кг): до 10, область застосування: відео, тип головки: 3D .</t>
  </si>
  <si>
    <t>https://www.pyn.com.ua/shtativy/shtativy-manfrotto/shtativy-manfrotto-1/komplekt-manfrotto-504hd546bk-midi-twin-system-ms.html?gclid=CjwKCAiA8OjjBRB4EiwAMZe6y9AY-VUJ4e2AXXxWLn4PMr8aP80u0GAwan59WEmeKwlPjuylhjO5ShoC0-MQAvD_BwE</t>
  </si>
  <si>
    <t>Sennheiser SKP 100 G3</t>
  </si>
  <si>
    <t>Передавач-мікрофонний адаптер</t>
  </si>
  <si>
    <t xml:space="preserve">Міцний металевий корпус. Смуга пропускання 42 МГц: 1680 настроюваних UHF частот для безінтерференціонного прийому. Розширена частотна система з до 12 сумісними частотами. Пілот-сигнал для видалення РЧ інтерференції, коли передавач відключений. Збільшено діапазон аудіо чутливості. Бездротова синхронізація трансмітерів допомогою інфрачервоного інтерфейсу з ресивера. Інтуїтивно зрозуміла система меню. Підсвічується графічний дисплей. Функція автоматичного блокування запобігає випадкове зміна параметрів. HDX компандер для кристально чистого звуку. Трансмітер оснащений 4-кроковим індикатором рівня зарядки батареї, також видимому на дисплеї ресівера. Програмована функція MUTE. XLR роз'єм. Широкий спектр аксесуарів адаптує систему під будь-які вимоги. Комплект поставки: 1 поясний трансмітер SKP 100 G3. 2 батареї AA. 1 інструкція з експлуатації.  </t>
  </si>
  <si>
    <t>https://hotline.ua/musical_instruments-mikrofonnye-radiosistemy/sennheiser-skp-100-g3/#specification</t>
  </si>
  <si>
    <t>LEWITT INTERVIEWER</t>
  </si>
  <si>
    <t>https://muzkom.com.ua/products/16888</t>
  </si>
  <si>
    <t>Rode NTG4</t>
  </si>
  <si>
    <t>Мікрофон-гармата</t>
  </si>
  <si>
    <t>Для ефірного ТБ, кіно і відео зйомок. Внутрішня літієва акумуляторна батарея. -10 дБ Pad.  Діаграма спрямованості: Super-cardioid, тип мікрофону: конденсаторний, частотний діапазон: 20 Гц - 28 кГц, опір: 200 Ом, відношення сигнал/шум: 78 дБ SPL, чутливість: -32 дБ відн. 1V / Па (25 мВ при 94 дБ SPL) ± 2 дБ на частоті 1000 Гц, батарея отримує 150 годин фантомного живлення, після 2-годинного заряду, підключення (роз'єм): XLR-3pin</t>
  </si>
  <si>
    <t>https://tv-project.com/rode-ntg-4.html</t>
  </si>
  <si>
    <t>Послуга виготовлення вітрозахисту для мікрофона з корпоративним логотипом</t>
  </si>
  <si>
    <t>http://divia.com.ua/audiooborudovanie/vetrozashchity-s-korporativnym-logotipom/</t>
  </si>
  <si>
    <t>Videosolutions HD-102</t>
  </si>
  <si>
    <t>Операторська двостороння гарнітура типу intercom</t>
  </si>
  <si>
    <t>Мониторна гарнітура з подвійними навушниками і мікрофонним блоком для ТВ та відео операторів. М'яке і регульоване наголов'я.</t>
  </si>
  <si>
    <t>https://tv-project.com/videosolutions-hd-102.html</t>
  </si>
  <si>
    <t>Zoom H4n Pro</t>
  </si>
  <si>
    <t>Диктофон (портативний рекордер)</t>
  </si>
  <si>
    <t>Слот для карт пам'яті: є, тип карт пам'яті: SDHC, тип мікрофона: стерео, мікрофон: вбудований / зовнішній, формат запису: MP3 / WAV /, максимальний час запису: 68 год, функції / можливості: зміна чутливості мікрофона, зміна якості запису , установка міток записи, додаткові можливості: підключення до комп'ютера / miniUSB 2.0 /, блокування кнопок, вбудований динамік, вихід на навушники, загальне: ЖК дисплей, підсвічування дисплея, харчування 2xAA, індикатор заряду батарей, габарити (ВхШхТ): 73х157.2х37 мм , вага: 294 г</t>
  </si>
  <si>
    <t>https://luxpro.ua/p25737-portativniy_rekorder_h4n_pro?utm_source=Nadavi</t>
  </si>
  <si>
    <t>Система передавання телевізійного/відео контенту</t>
  </si>
  <si>
    <t>Відео роз'єми: 1 x HDMI Type A, v1.4, аудіо роз'єми: 1 x 3.5 mm in / out audio jack, мережа: 1 x RJ45, Ethernet, USB: 2 x USB 2.0, 1 x mini-USB, стиснення відео: H.264 AVC High Profile, стиснення звуку: AAC-LC, транспортний протокол: RTMP, підтримувана роздільна здатність: 1080p 24/25/30/50/60 fps, 1080i 50/60 fps, 720p 24/25/30/50/60 fps, одночасні підключення: 2 x 4G LTE / 3G модеми або WiMAX, вбудований Wi-Fi і Ethernet, підтримувані технології: 4G LTE, HSPA +, HSUPA, HSDPA, UMTS, CDMA, EV-DO Rev 0 / A / B, Mobile WiMAX , і вбудований Wi-Fi 802.11a / b / g / n, слот для карт пам'яті: 1 x microSD, джерело живлення: вбудована батарея на 2 години роботи, розміри: 9.5 x 13.2 x 4.3 см, вага: 518 г (з батареєю)</t>
  </si>
  <si>
    <t>https://shop.tvservice.od.ua/id/liveu-solo-39700.html?gclid=CjwKCAiA8OjjBRB4EiwAMZe6yzSg4S1nPMo6fMYDQOYM6y1bQ2Ju5qYvBjFdpqhFAneQy9JwOCoYqhoCIhcQAvD_BwE</t>
  </si>
  <si>
    <t>Підписка LRT, ліцензія на 1 місяць</t>
  </si>
  <si>
    <t>Ліцензія на використання протоколу LRT</t>
  </si>
  <si>
    <t>Послуги провайдера мережі передавання контенту</t>
  </si>
  <si>
    <t>12 місяців, 8 SIM-карток, 4G</t>
  </si>
  <si>
    <t>Lenovo Legion Y530-15 (81FV015LRA)</t>
  </si>
  <si>
    <t>Ноутбук для відеовиробництва</t>
  </si>
  <si>
    <t>Діагональ екрану: 15.6, модель процесора: Intel Core i5-8300H, обсяг ОЗП: 16 ГБ, обсяг HDD: 2 ТБ, відеокарта: NVIDIA GTX 1050 Tі, обсяг відео пам'яті: 4 ГБ, порти: USB 3.1 Gen. 1 (USB 3.0) - 3, USB Type-C - 1, HDMI - 1, Mini Display Port - 1, RJ-45 (LAN) - 1, вхід для навушників / мікрофона - 1, LAN 10/100/1000 Мбіт / с, Wi-Fi 802.11 a / b / g / n / ac, Bluetooth</t>
  </si>
  <si>
    <t>https://www.moyo.ua/noutbuk-lenovo-ideapad-y530-15-81fv015lra/432879.html?utm_source=nadavi.net&amp;utm_medium=cpc_price_list&amp;utm_term=noutbuk-lenovo-ideapad-y530-15-81fv015lra-o_50344-c_39-s_3-k_298-p_8-i_41571-d_3&amp;utm_content=432879&amp;utm_campaign=notebooks</t>
  </si>
  <si>
    <t>Lishuai LED 576AVL</t>
  </si>
  <si>
    <t>Постійне діодне світло</t>
  </si>
  <si>
    <t>Кількість діодів - 576 шт, колірна температура - 5600/3200 ± 300К, споживана потужність - 35 Вт, яскравість - 3500 Lux / м, кут променя - 60 °, регулювання потужності - 10-100%, робоча напруга - 12В постійного струму (адаптер змінного струму 110V-240V), розміри - 40,3х30х9,5см, вага (світло) - 1,9 кг</t>
  </si>
  <si>
    <t>http://bkt.com.ua/ru/product/576as-led-postoyannyy-diodnyy-svet-lishuai-led-576as</t>
  </si>
  <si>
    <t>Аккумулятор Sony NP-F960</t>
  </si>
  <si>
    <t>Комплект запасних батарей для світильників</t>
  </si>
  <si>
    <t>Тип: Li-Ion, ємність: 5400 мАг, напруга: 7.2 В, вага 280 г</t>
  </si>
  <si>
    <t>https://price.ua/sony_np-f960/opisanie/155392.html</t>
  </si>
  <si>
    <t>Зарядний пристрій для акумулятора Sony NP-F970</t>
  </si>
  <si>
    <t>Зарядний пристрій для акумулятора</t>
  </si>
  <si>
    <t>Вхідна напруга: 100 ~ 240V, 50 / 60Hz, 150mA (max), вих. напруга: DC 4,2V; 600mA, розмір: 85х42х43 мм, вага: 66 г, сумісність: Sony: NP-F570, NP-F750, NP-F770, NP-F960, NP-F970.</t>
  </si>
  <si>
    <t>https://prom.ua/ua/p47058555-zaryadnoe-ustrojstvo-dlya.html</t>
  </si>
  <si>
    <t>PowerPlant LED 396A</t>
  </si>
  <si>
    <t>Накамерне світло</t>
  </si>
  <si>
    <t>Тип світла: постійний LED, максимальна потужність загальна: 396 LED, 1350 Lux, колірна температура: 3200/5600 K, ручне регулювання потужності: так, тип батареї: Li-Ion, живлення від акумуляторів Sony NP-F550 / F750 / F960, розміри : 230 х 210 х 45 мм, вага: 255г без акумулятора</t>
  </si>
  <si>
    <t>https://fotomagazinpaparazzi.ua/item.php?id=36463&amp;n=akamerniy_svet_powerplant_led_396a&amp;t=%D0%A1%D0%BF%D0%B5%D1%86%D0%B8%D1%84%D0%B8%D0%BA%D0%B0%D1%86%D0%B8%D1%8F</t>
  </si>
  <si>
    <t>Меблі студійні (столи, стільці, крісла-мішки, інше)</t>
  </si>
  <si>
    <t>Пакет програмного забезпечення</t>
  </si>
  <si>
    <t>vMix</t>
  </si>
  <si>
    <t>4K version</t>
  </si>
  <si>
    <t>https://www.vmix.com/purchase/</t>
  </si>
  <si>
    <t>Послуги викладачів</t>
  </si>
  <si>
    <t>144 год/група на рік, 3 групи, 50 грн/год</t>
  </si>
  <si>
    <t>Всього:</t>
  </si>
  <si>
    <t>20%</t>
  </si>
  <si>
    <t>Мікрофон ручний</t>
  </si>
  <si>
    <t xml:space="preserve">Характеристики LEWITT INTERVIEWER:
-Type: Dynamic, moving coil
-Polar pattern: Omnidirectional
-Sensitivity: 1.33 mV/Pa, -57.58 dBV/Pa
-Internal impedance: 235 Ω
-Rated load impedance: 1000 Ω
-Connector: Gold plated 3-pin XLR
Комплектація:
-LEWITT INTERVIEWER
-Вітрозахист
-Кабель-перехідник 3.5 mm male - 3-pin XLR female
-Флаг для брендування
</t>
  </si>
  <si>
    <t>LiveU LU600 або LiveU LU Solo</t>
  </si>
  <si>
    <t>Резерв</t>
  </si>
  <si>
    <t>Всього з резервом</t>
  </si>
  <si>
    <t>грн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</si>
</sst>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rgb="FF000000"/>
      <name val="Calibri"/>
    </font>
    <font>
      <sz val="10"/>
      <name val="Arial"/>
    </font>
    <font>
      <u/>
      <sz val="10"/>
      <color rgb="FF0000FF"/>
      <name val="Arial"/>
    </font>
    <font>
      <sz val="10"/>
      <color rgb="FF000000"/>
      <name val="'Arial'"/>
    </font>
    <font>
      <b/>
      <sz val="10"/>
      <color rgb="FF000000"/>
      <name val="'Arial'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uzkom.com.ua/products/16888" TargetMode="External"/><Relationship Id="rId13" Type="http://schemas.openxmlformats.org/officeDocument/2006/relationships/hyperlink" Target="https://shop.tvservice.od.ua/id/liveu-solo-39700.html?gclid=CjwKCAiA8OjjBRB4EiwAMZe6yzSg4S1nPMo6fMYDQOYM6y1bQ2Ju5qYvBjFdpqhFAneQy9JwOCoYqhoCIhcQAvD_BwE" TargetMode="External"/><Relationship Id="rId18" Type="http://schemas.openxmlformats.org/officeDocument/2006/relationships/hyperlink" Target="https://prom.ua/ua/p47058555-zaryadnoe-ustrojstvo-dlya.html" TargetMode="External"/><Relationship Id="rId3" Type="http://schemas.openxmlformats.org/officeDocument/2006/relationships/hyperlink" Target="https://texnobaza.com.ua/p905633462-akkumulyator-panasonic-vbr89g.html?gclid=CjwKCAiA8OjjBRB4EiwAMZe6y3YrWqIGKZrOJ44Z9Awa9q8_FW6NCMBt1svTBpRM7QvK4J1Ywta2-hoC2CQQAvD_BwE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hotline.ua/musical_instruments-mikrofonnye-radiosistemy/sennheiser-skp-100-g3/" TargetMode="External"/><Relationship Id="rId12" Type="http://schemas.openxmlformats.org/officeDocument/2006/relationships/hyperlink" Target="https://luxpro.ua/p25737-portativniy_rekorder_h4n_pro?utm_source=Nadavi" TargetMode="External"/><Relationship Id="rId17" Type="http://schemas.openxmlformats.org/officeDocument/2006/relationships/hyperlink" Target="https://price.ua/sony_np-f960/opisanie/155392.html" TargetMode="External"/><Relationship Id="rId2" Type="http://schemas.openxmlformats.org/officeDocument/2006/relationships/hyperlink" Target="https://tv-project.com/panasonic-ag-ux180.html" TargetMode="External"/><Relationship Id="rId16" Type="http://schemas.openxmlformats.org/officeDocument/2006/relationships/hyperlink" Target="http://bkt.com.ua/ru/product/576as-led-postoyannyy-diodnyy-svet-lishuai-led-576as" TargetMode="External"/><Relationship Id="rId20" Type="http://schemas.openxmlformats.org/officeDocument/2006/relationships/hyperlink" Target="https://www.vmix.com/purchase/" TargetMode="External"/><Relationship Id="rId1" Type="http://schemas.openxmlformats.org/officeDocument/2006/relationships/hyperlink" Target="https://fotobym.com.ua/ru/product/v46-0920-fon-vinilovyy-savage-infinity-vinyl-chroma-green-274m-x-609m" TargetMode="External"/><Relationship Id="rId6" Type="http://schemas.openxmlformats.org/officeDocument/2006/relationships/hyperlink" Target="https://www.pyn.com.ua/shtativy/shtativy-manfrotto/shtativy-manfrotto-1/komplekt-manfrotto-504hd546bk-midi-twin-system-ms.html?gclid=CjwKCAiA8OjjBRB4EiwAMZe6y9AY-VUJ4e2AXXxWLn4PMr8aP80u0GAwan59WEmeKwlPjuylhjO5ShoC0-MQAvD_BwE" TargetMode="External"/><Relationship Id="rId11" Type="http://schemas.openxmlformats.org/officeDocument/2006/relationships/hyperlink" Target="https://tv-project.com/videosolutions-hd-102.html" TargetMode="External"/><Relationship Id="rId5" Type="http://schemas.openxmlformats.org/officeDocument/2006/relationships/hyperlink" Target="https://www.moyo.ua/karta_pamyati_sandisk_sdhc_32gb_c10_uhs-ii_r300_w260mb_s_4k_extreme_pro/333082.html" TargetMode="External"/><Relationship Id="rId15" Type="http://schemas.openxmlformats.org/officeDocument/2006/relationships/hyperlink" Target="https://www.moyo.ua/noutbuk-lenovo-ideapad-y530-15-81fv015lra/432879.html?utm_source=nadavi.net&amp;utm_medium=cpc_price_list&amp;utm_term=noutbuk-lenovo-ideapad-y530-15-81fv015lra-o_50344-c_39-s_3-k_298-p_8-i_41571-d_3&amp;utm_content=432879&amp;utm_campaign=notebooks" TargetMode="External"/><Relationship Id="rId10" Type="http://schemas.openxmlformats.org/officeDocument/2006/relationships/hyperlink" Target="http://divia.com.ua/audiooborudovanie/vetrozashchity-s-korporativnym-logotipom/" TargetMode="External"/><Relationship Id="rId19" Type="http://schemas.openxmlformats.org/officeDocument/2006/relationships/hyperlink" Target="https://fotomagazinpaparazzi.ua/item.php?id=36463&amp;n=akamerniy_svet_powerplant_led_396a&amp;t=%D0%A1%D0%BF%D0%B5%D1%86%D0%B8%D1%84%D0%B8%D0%BA%D0%B0%D1%86%D0%B8%D1%8F" TargetMode="External"/><Relationship Id="rId4" Type="http://schemas.openxmlformats.org/officeDocument/2006/relationships/hyperlink" Target="https://www.moyo.ua/karta-pamyati-sandisk-sdxc-64gb-class-10-extreme-pro-uhs-i-u3-r170mb-s-sdsdxxy-064g-gn4in/434866.html" TargetMode="External"/><Relationship Id="rId9" Type="http://schemas.openxmlformats.org/officeDocument/2006/relationships/hyperlink" Target="https://tv-project.com/rode-ntg-4.html" TargetMode="External"/><Relationship Id="rId14" Type="http://schemas.openxmlformats.org/officeDocument/2006/relationships/hyperlink" Target="https://shop.tvservice.od.ua/id/liveu-solo-39700.html?gclid=CjwKCAiA8OjjBRB4EiwAMZe6yzSg4S1nPMo6fMYDQOYM6y1bQ2Ju5qYvBjFdpqhFAneQy9JwOCoYqhoCIhcQA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A18" workbookViewId="0">
      <selection activeCell="B21" sqref="B21"/>
    </sheetView>
  </sheetViews>
  <sheetFormatPr defaultRowHeight="15"/>
  <cols>
    <col min="1" max="1" width="3.28515625" style="7" customWidth="1"/>
    <col min="2" max="2" width="18.42578125" style="7" customWidth="1"/>
    <col min="3" max="3" width="29" style="9" customWidth="1"/>
    <col min="4" max="4" width="56.140625" customWidth="1"/>
    <col min="5" max="6" width="14.42578125" style="7"/>
    <col min="7" max="7" width="10.85546875" style="7" customWidth="1"/>
    <col min="8" max="8" width="11" style="7" customWidth="1"/>
    <col min="9" max="9" width="240.140625" style="18" bestFit="1" customWidth="1"/>
  </cols>
  <sheetData>
    <row r="1" spans="1:9" ht="30">
      <c r="A1" s="3" t="s">
        <v>0</v>
      </c>
      <c r="B1" s="3" t="s">
        <v>1</v>
      </c>
      <c r="C1" s="19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4" t="s">
        <v>8</v>
      </c>
    </row>
    <row r="2" spans="1:9" ht="26.25">
      <c r="A2" s="4">
        <v>1</v>
      </c>
      <c r="B2" s="10" t="s">
        <v>9</v>
      </c>
      <c r="C2" s="13" t="s">
        <v>10</v>
      </c>
      <c r="D2" s="2" t="s">
        <v>11</v>
      </c>
      <c r="E2" s="5"/>
      <c r="F2" s="4">
        <v>15200</v>
      </c>
      <c r="G2" s="4">
        <v>1</v>
      </c>
      <c r="H2" s="4">
        <v>15200</v>
      </c>
      <c r="I2" s="15" t="s">
        <v>12</v>
      </c>
    </row>
    <row r="3" spans="1:9" ht="90">
      <c r="A3" s="4">
        <v>2</v>
      </c>
      <c r="B3" s="10" t="s">
        <v>13</v>
      </c>
      <c r="C3" s="13" t="s">
        <v>14</v>
      </c>
      <c r="D3" s="2" t="s">
        <v>15</v>
      </c>
      <c r="E3" s="5"/>
      <c r="F3" s="4">
        <v>92800</v>
      </c>
      <c r="G3" s="4">
        <v>1</v>
      </c>
      <c r="H3" s="5">
        <f>F3*G3</f>
        <v>92800</v>
      </c>
      <c r="I3" s="15" t="s">
        <v>16</v>
      </c>
    </row>
    <row r="4" spans="1:9" ht="51.75">
      <c r="A4" s="4">
        <v>3</v>
      </c>
      <c r="B4" s="10" t="s">
        <v>17</v>
      </c>
      <c r="C4" s="13" t="s">
        <v>18</v>
      </c>
      <c r="D4" s="2" t="s">
        <v>19</v>
      </c>
      <c r="E4" s="5"/>
      <c r="F4" s="4">
        <v>10000</v>
      </c>
      <c r="G4" s="4">
        <v>2</v>
      </c>
      <c r="H4" s="4">
        <v>20000</v>
      </c>
      <c r="I4" s="15" t="s">
        <v>20</v>
      </c>
    </row>
    <row r="5" spans="1:9" ht="51">
      <c r="A5" s="4">
        <v>4</v>
      </c>
      <c r="B5" s="11" t="s">
        <v>21</v>
      </c>
      <c r="C5" s="13" t="s">
        <v>22</v>
      </c>
      <c r="D5" s="2" t="s">
        <v>23</v>
      </c>
      <c r="E5" s="5"/>
      <c r="F5" s="4">
        <v>890</v>
      </c>
      <c r="G5" s="4">
        <v>6</v>
      </c>
      <c r="H5" s="4">
        <v>5340</v>
      </c>
      <c r="I5" s="15" t="s">
        <v>24</v>
      </c>
    </row>
    <row r="6" spans="1:9" ht="51">
      <c r="A6" s="4">
        <v>5</v>
      </c>
      <c r="B6" s="11" t="s">
        <v>25</v>
      </c>
      <c r="C6" s="13" t="s">
        <v>22</v>
      </c>
      <c r="D6" s="2" t="s">
        <v>26</v>
      </c>
      <c r="E6" s="5"/>
      <c r="F6" s="4">
        <v>2115</v>
      </c>
      <c r="G6" s="4">
        <v>4</v>
      </c>
      <c r="H6" s="4">
        <v>8460</v>
      </c>
      <c r="I6" s="15" t="s">
        <v>27</v>
      </c>
    </row>
    <row r="7" spans="1:9" ht="115.5">
      <c r="A7" s="4">
        <v>6</v>
      </c>
      <c r="B7" s="10" t="s">
        <v>28</v>
      </c>
      <c r="C7" s="13" t="s">
        <v>29</v>
      </c>
      <c r="D7" s="2" t="s">
        <v>30</v>
      </c>
      <c r="E7" s="5"/>
      <c r="F7" s="4">
        <v>29400</v>
      </c>
      <c r="G7" s="4">
        <v>1</v>
      </c>
      <c r="H7" s="4">
        <v>29400</v>
      </c>
      <c r="I7" s="15" t="s">
        <v>31</v>
      </c>
    </row>
    <row r="8" spans="1:9" ht="204.75">
      <c r="A8" s="4">
        <v>7</v>
      </c>
      <c r="B8" s="12" t="s">
        <v>32</v>
      </c>
      <c r="C8" s="13" t="s">
        <v>33</v>
      </c>
      <c r="D8" s="2" t="s">
        <v>34</v>
      </c>
      <c r="E8" s="5"/>
      <c r="F8" s="4">
        <v>6700</v>
      </c>
      <c r="G8" s="4">
        <v>2</v>
      </c>
      <c r="H8" s="5">
        <f>F8*G8</f>
        <v>13400</v>
      </c>
      <c r="I8" s="15" t="s">
        <v>35</v>
      </c>
    </row>
    <row r="9" spans="1:9" ht="179.25">
      <c r="A9" s="4">
        <v>8</v>
      </c>
      <c r="B9" s="10" t="s">
        <v>36</v>
      </c>
      <c r="C9" s="13" t="s">
        <v>88</v>
      </c>
      <c r="D9" s="8" t="s">
        <v>89</v>
      </c>
      <c r="E9" s="5"/>
      <c r="F9" s="4">
        <v>5600</v>
      </c>
      <c r="G9" s="4">
        <v>1</v>
      </c>
      <c r="H9" s="4">
        <v>5600</v>
      </c>
      <c r="I9" s="15" t="s">
        <v>37</v>
      </c>
    </row>
    <row r="10" spans="1:9" ht="102.75">
      <c r="A10" s="4">
        <v>9</v>
      </c>
      <c r="B10" s="10" t="s">
        <v>38</v>
      </c>
      <c r="C10" s="20" t="s">
        <v>39</v>
      </c>
      <c r="D10" s="2" t="s">
        <v>40</v>
      </c>
      <c r="E10" s="5"/>
      <c r="F10" s="4">
        <v>9500</v>
      </c>
      <c r="G10" s="4">
        <v>1</v>
      </c>
      <c r="H10" s="5">
        <f>F10</f>
        <v>9500</v>
      </c>
      <c r="I10" s="15" t="s">
        <v>41</v>
      </c>
    </row>
    <row r="11" spans="1:9" ht="38.25">
      <c r="A11" s="4">
        <v>10</v>
      </c>
      <c r="B11" s="10"/>
      <c r="C11" s="13" t="s">
        <v>42</v>
      </c>
      <c r="D11" s="2"/>
      <c r="E11" s="5"/>
      <c r="F11" s="4">
        <v>2400</v>
      </c>
      <c r="G11" s="4">
        <v>2</v>
      </c>
      <c r="H11" s="4">
        <f>G11*F11</f>
        <v>4800</v>
      </c>
      <c r="I11" s="15" t="s">
        <v>43</v>
      </c>
    </row>
    <row r="12" spans="1:9" ht="39">
      <c r="A12" s="4">
        <v>11</v>
      </c>
      <c r="B12" s="10" t="s">
        <v>44</v>
      </c>
      <c r="C12" s="13" t="s">
        <v>45</v>
      </c>
      <c r="D12" s="2" t="s">
        <v>46</v>
      </c>
      <c r="E12" s="5"/>
      <c r="F12" s="4">
        <v>2300</v>
      </c>
      <c r="G12" s="4">
        <v>2</v>
      </c>
      <c r="H12" s="4">
        <v>4600</v>
      </c>
      <c r="I12" s="15" t="s">
        <v>47</v>
      </c>
    </row>
    <row r="13" spans="1:9" ht="128.25">
      <c r="A13" s="4">
        <v>12</v>
      </c>
      <c r="B13" s="10" t="s">
        <v>48</v>
      </c>
      <c r="C13" s="13" t="s">
        <v>49</v>
      </c>
      <c r="D13" s="2" t="s">
        <v>50</v>
      </c>
      <c r="E13" s="5"/>
      <c r="F13" s="4">
        <v>8750</v>
      </c>
      <c r="G13" s="4">
        <v>1</v>
      </c>
      <c r="H13" s="5">
        <f t="shared" ref="H13:H14" si="0">F13*G13</f>
        <v>8750</v>
      </c>
      <c r="I13" s="15" t="s">
        <v>51</v>
      </c>
    </row>
    <row r="14" spans="1:9" ht="166.5">
      <c r="A14" s="4">
        <v>13</v>
      </c>
      <c r="B14" s="13" t="s">
        <v>90</v>
      </c>
      <c r="C14" s="13" t="s">
        <v>52</v>
      </c>
      <c r="D14" s="2" t="s">
        <v>53</v>
      </c>
      <c r="E14" s="5"/>
      <c r="F14" s="4">
        <v>40000</v>
      </c>
      <c r="G14" s="4">
        <v>1</v>
      </c>
      <c r="H14" s="5">
        <f t="shared" si="0"/>
        <v>40000</v>
      </c>
      <c r="I14" s="15" t="s">
        <v>54</v>
      </c>
    </row>
    <row r="15" spans="1:9" ht="25.5">
      <c r="A15" s="4">
        <v>14</v>
      </c>
      <c r="B15" s="10"/>
      <c r="C15" s="13" t="s">
        <v>55</v>
      </c>
      <c r="D15" s="2" t="s">
        <v>56</v>
      </c>
      <c r="E15" s="5"/>
      <c r="F15" s="4">
        <v>1250</v>
      </c>
      <c r="G15" s="4">
        <v>12</v>
      </c>
      <c r="H15" s="4">
        <v>15000</v>
      </c>
      <c r="I15" s="15" t="s">
        <v>54</v>
      </c>
    </row>
    <row r="16" spans="1:9" ht="25.5">
      <c r="A16" s="4">
        <v>15</v>
      </c>
      <c r="B16" s="10"/>
      <c r="C16" s="13" t="s">
        <v>57</v>
      </c>
      <c r="D16" s="2" t="s">
        <v>58</v>
      </c>
      <c r="E16" s="5"/>
      <c r="F16" s="4">
        <v>100</v>
      </c>
      <c r="G16" s="4">
        <f>12*8</f>
        <v>96</v>
      </c>
      <c r="H16" s="5">
        <f>F16*12*8</f>
        <v>9600</v>
      </c>
      <c r="I16" s="16"/>
    </row>
    <row r="17" spans="1:9" ht="90">
      <c r="A17" s="4">
        <v>16</v>
      </c>
      <c r="B17" s="10" t="s">
        <v>59</v>
      </c>
      <c r="C17" s="13" t="s">
        <v>60</v>
      </c>
      <c r="D17" s="2" t="s">
        <v>61</v>
      </c>
      <c r="E17" s="5"/>
      <c r="F17" s="4">
        <v>30500</v>
      </c>
      <c r="G17" s="4">
        <v>1</v>
      </c>
      <c r="H17" s="5">
        <f t="shared" ref="H17" si="1">F17*G17</f>
        <v>30500</v>
      </c>
      <c r="I17" s="15" t="s">
        <v>62</v>
      </c>
    </row>
    <row r="18" spans="1:9" ht="64.5">
      <c r="A18" s="4">
        <v>17</v>
      </c>
      <c r="B18" s="4" t="s">
        <v>63</v>
      </c>
      <c r="C18" s="13" t="s">
        <v>64</v>
      </c>
      <c r="D18" s="2" t="s">
        <v>65</v>
      </c>
      <c r="E18" s="5"/>
      <c r="F18" s="4">
        <v>7800</v>
      </c>
      <c r="G18" s="4">
        <v>2</v>
      </c>
      <c r="H18" s="4">
        <v>15600</v>
      </c>
      <c r="I18" s="15" t="s">
        <v>66</v>
      </c>
    </row>
    <row r="19" spans="1:9" ht="25.5">
      <c r="A19" s="4">
        <v>18</v>
      </c>
      <c r="B19" s="10" t="s">
        <v>67</v>
      </c>
      <c r="C19" s="13" t="s">
        <v>68</v>
      </c>
      <c r="D19" s="2" t="s">
        <v>69</v>
      </c>
      <c r="E19" s="5"/>
      <c r="F19" s="4">
        <v>1550</v>
      </c>
      <c r="G19" s="4">
        <v>4</v>
      </c>
      <c r="H19" s="4">
        <v>6200</v>
      </c>
      <c r="I19" s="15" t="s">
        <v>70</v>
      </c>
    </row>
    <row r="20" spans="1:9" ht="51.75">
      <c r="A20" s="5">
        <v>19</v>
      </c>
      <c r="B20" s="11" t="s">
        <v>71</v>
      </c>
      <c r="C20" s="13" t="s">
        <v>72</v>
      </c>
      <c r="D20" s="2" t="s">
        <v>73</v>
      </c>
      <c r="E20" s="5"/>
      <c r="F20" s="4">
        <v>200</v>
      </c>
      <c r="G20" s="4">
        <v>2</v>
      </c>
      <c r="H20" s="5">
        <f>F20*G20</f>
        <v>400</v>
      </c>
      <c r="I20" s="15" t="s">
        <v>74</v>
      </c>
    </row>
    <row r="21" spans="1:9" ht="64.5">
      <c r="A21" s="4">
        <v>20</v>
      </c>
      <c r="B21" s="10" t="s">
        <v>75</v>
      </c>
      <c r="C21" s="13" t="s">
        <v>76</v>
      </c>
      <c r="D21" s="2" t="s">
        <v>77</v>
      </c>
      <c r="E21" s="5"/>
      <c r="F21" s="4">
        <v>3700</v>
      </c>
      <c r="G21" s="4">
        <v>1</v>
      </c>
      <c r="H21" s="4">
        <f>F21</f>
        <v>3700</v>
      </c>
      <c r="I21" s="15" t="s">
        <v>78</v>
      </c>
    </row>
    <row r="22" spans="1:9" ht="25.5">
      <c r="A22" s="4">
        <v>21</v>
      </c>
      <c r="B22" s="10"/>
      <c r="C22" s="13" t="s">
        <v>79</v>
      </c>
      <c r="D22" s="2"/>
      <c r="E22" s="5"/>
      <c r="F22" s="5"/>
      <c r="G22" s="5"/>
      <c r="H22" s="4">
        <v>35000</v>
      </c>
      <c r="I22" s="16"/>
    </row>
    <row r="23" spans="1:9">
      <c r="A23" s="4">
        <v>22</v>
      </c>
      <c r="B23" s="13" t="s">
        <v>81</v>
      </c>
      <c r="C23" s="21" t="s">
        <v>80</v>
      </c>
      <c r="D23" s="2" t="s">
        <v>82</v>
      </c>
      <c r="E23" s="4">
        <v>700</v>
      </c>
      <c r="F23" s="5">
        <f t="shared" ref="F23" si="2">E23*27</f>
        <v>18900</v>
      </c>
      <c r="G23" s="4">
        <v>1</v>
      </c>
      <c r="H23" s="5">
        <f>F23*G23</f>
        <v>18900</v>
      </c>
      <c r="I23" s="15" t="s">
        <v>83</v>
      </c>
    </row>
    <row r="24" spans="1:9">
      <c r="A24" s="4">
        <v>23</v>
      </c>
      <c r="B24" s="10"/>
      <c r="C24" s="13" t="s">
        <v>84</v>
      </c>
      <c r="D24" s="2" t="s">
        <v>85</v>
      </c>
      <c r="E24" s="5"/>
      <c r="F24" s="5">
        <f>50</f>
        <v>50</v>
      </c>
      <c r="G24" s="4">
        <f>144*3</f>
        <v>432</v>
      </c>
      <c r="H24" s="5">
        <f>F24*G24</f>
        <v>21600</v>
      </c>
      <c r="I24" s="17"/>
    </row>
    <row r="27" spans="1:9">
      <c r="E27" s="6"/>
      <c r="F27" s="22" t="s">
        <v>86</v>
      </c>
      <c r="G27" s="26"/>
      <c r="H27" s="4">
        <f>SUM(H2:H24)</f>
        <v>414350</v>
      </c>
      <c r="I27" s="18" t="s">
        <v>93</v>
      </c>
    </row>
    <row r="28" spans="1:9">
      <c r="E28" s="9"/>
      <c r="F28" s="23" t="s">
        <v>91</v>
      </c>
      <c r="G28" s="24" t="s">
        <v>87</v>
      </c>
      <c r="H28" s="4">
        <f>H27*0.2</f>
        <v>82870</v>
      </c>
      <c r="I28" s="18" t="s">
        <v>93</v>
      </c>
    </row>
    <row r="29" spans="1:9">
      <c r="E29" s="9"/>
      <c r="F29" s="25" t="s">
        <v>92</v>
      </c>
      <c r="G29" s="27"/>
      <c r="H29" s="4">
        <f>H27+H28</f>
        <v>497220</v>
      </c>
      <c r="I29" s="18" t="s">
        <v>93</v>
      </c>
    </row>
  </sheetData>
  <mergeCells count="1">
    <mergeCell ref="F29:G29"/>
  </mergeCells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 location="specification"/>
    <hyperlink ref="I9" r:id="rId8"/>
    <hyperlink ref="I10" r:id="rId9"/>
    <hyperlink ref="I11" r:id="rId10"/>
    <hyperlink ref="I12" r:id="rId11"/>
    <hyperlink ref="I13" r:id="rId12"/>
    <hyperlink ref="I14" r:id="rId13"/>
    <hyperlink ref="I15" r:id="rId14"/>
    <hyperlink ref="I17" r:id="rId15"/>
    <hyperlink ref="I18" r:id="rId16"/>
    <hyperlink ref="I19" r:id="rId17"/>
    <hyperlink ref="I20" r:id="rId18"/>
    <hyperlink ref="I21" r:id="rId19"/>
    <hyperlink ref="I23" r:id="rId20"/>
  </hyperlinks>
  <pageMargins left="0.7" right="0.7" top="0.75" bottom="0.75" header="0.3" footer="0.3"/>
  <pageSetup paperSize="9" orientation="portrait" r:id="rId21"/>
  <ignoredErrors>
    <ignoredError sqref="G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Кошторис проекту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</dc:creator>
  <cp:lastModifiedBy>Vlad</cp:lastModifiedBy>
  <dcterms:created xsi:type="dcterms:W3CDTF">2019-03-04T16:03:09Z</dcterms:created>
  <dcterms:modified xsi:type="dcterms:W3CDTF">2019-03-04T16:25:46Z</dcterms:modified>
</cp:coreProperties>
</file>