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озрахунок" sheetId="1" r:id="rId3"/>
  </sheets>
  <definedNames/>
  <calcPr/>
</workbook>
</file>

<file path=xl/sharedStrings.xml><?xml version="1.0" encoding="utf-8"?>
<sst xmlns="http://schemas.openxmlformats.org/spreadsheetml/2006/main" count="33" uniqueCount="24">
  <si>
    <t>Розрахунок вартості освітлення 2-ї черги вул. Центральна</t>
  </si>
  <si>
    <t>Курс USD</t>
  </si>
  <si>
    <t>Курс Euro</t>
  </si>
  <si>
    <t>Кількість</t>
  </si>
  <si>
    <t>Ціна</t>
  </si>
  <si>
    <t>Вартість</t>
  </si>
  <si>
    <t>Ділянка</t>
  </si>
  <si>
    <t>м.</t>
  </si>
  <si>
    <t>Відстань між опорами</t>
  </si>
  <si>
    <t>Світильники</t>
  </si>
  <si>
    <t>од.</t>
  </si>
  <si>
    <t>1.Комплект опір, кронштейнів та фундаментів</t>
  </si>
  <si>
    <t xml:space="preserve"> - Опора</t>
  </si>
  <si>
    <t xml:space="preserve"> - Кронштейн 1 плечо</t>
  </si>
  <si>
    <t xml:space="preserve"> - Кронштейн 2 плеча</t>
  </si>
  <si>
    <t xml:space="preserve"> - Фундамент</t>
  </si>
  <si>
    <t xml:space="preserve"> - Монтажний комплект</t>
  </si>
  <si>
    <t>2.Монтажні роботі та витратні матеріали</t>
  </si>
  <si>
    <t>3.Проектні роботи</t>
  </si>
  <si>
    <t>грн.</t>
  </si>
  <si>
    <t>4.Непередбачувані витрати</t>
  </si>
  <si>
    <t>Ітого</t>
  </si>
  <si>
    <t>Довідково:</t>
  </si>
  <si>
    <t>Середня вартість одного світильника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</si>
</sst>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0"/>
    <numFmt numFmtId="165" formatCode="0.0000000000"/>
    <numFmt numFmtId="166" formatCode="#,##0\ [$грн. -422]"/>
  </numFmts>
  <fonts count="12">
    <font>
      <sz val="10.0"/>
      <color rgb="FF000000"/>
      <name val="Arial"/>
    </font>
    <font>
      <b/>
      <sz val="18.0"/>
      <name val="Times New Roman"/>
    </font>
    <font>
      <i/>
      <name val="Times New Roman"/>
    </font>
    <font>
      <b/>
      <sz val="14.0"/>
      <name val="Times New Roman"/>
    </font>
    <font>
      <sz val="14.0"/>
      <name val="Times New Roman"/>
    </font>
    <font>
      <i/>
      <sz val="14.0"/>
      <name val="Times New Roman"/>
    </font>
    <font/>
    <font>
      <b/>
      <i/>
      <sz val="14.0"/>
      <name val="Times New Roman"/>
    </font>
    <font>
      <sz val="14.0"/>
      <color rgb="FF000000"/>
      <name val="Times New Roman"/>
    </font>
    <font>
      <b/>
      <sz val="14.0"/>
      <color rgb="FF000000"/>
      <name val="Times New Roman"/>
    </font>
    <font>
      <name val="Times New Roman"/>
    </font>
    <font>
      <sz val="8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2" numFmtId="0" xfId="0" applyAlignment="1" applyBorder="1" applyFont="1">
      <alignment horizontal="right"/>
    </xf>
    <xf borderId="1" fillId="0" fontId="2" numFmtId="164" xfId="0" applyAlignment="1" applyBorder="1" applyFont="1" applyNumberFormat="1">
      <alignment horizontal="left"/>
    </xf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2" fillId="0" fontId="4" numFmtId="0" xfId="0" applyAlignment="1" applyBorder="1" applyFont="1">
      <alignment/>
    </xf>
    <xf borderId="2" fillId="0" fontId="5" numFmtId="0" xfId="0" applyAlignment="1" applyBorder="1" applyFont="1">
      <alignment horizontal="center"/>
    </xf>
    <xf borderId="2" fillId="0" fontId="4" numFmtId="3" xfId="0" applyAlignment="1" applyBorder="1" applyFont="1" applyNumberFormat="1">
      <alignment horizontal="center"/>
    </xf>
    <xf borderId="2" fillId="0" fontId="4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2" fillId="2" fontId="4" numFmtId="0" xfId="0" applyAlignment="1" applyBorder="1" applyFill="1" applyFont="1">
      <alignment horizontal="center"/>
    </xf>
    <xf borderId="2" fillId="0" fontId="4" numFmtId="4" xfId="0" applyAlignment="1" applyBorder="1" applyFont="1" applyNumberFormat="1">
      <alignment horizontal="center"/>
    </xf>
    <xf borderId="2" fillId="0" fontId="4" numFmtId="3" xfId="0" applyAlignment="1" applyBorder="1" applyFont="1" applyNumberFormat="1">
      <alignment horizontal="center"/>
    </xf>
    <xf borderId="2" fillId="2" fontId="4" numFmtId="1" xfId="0" applyAlignment="1" applyBorder="1" applyFont="1" applyNumberFormat="1">
      <alignment horizontal="center"/>
    </xf>
    <xf borderId="2" fillId="0" fontId="5" numFmtId="0" xfId="0" applyAlignment="1" applyBorder="1" applyFont="1">
      <alignment horizontal="left"/>
    </xf>
    <xf borderId="2" fillId="0" fontId="5" numFmtId="1" xfId="0" applyAlignment="1" applyBorder="1" applyFont="1" applyNumberFormat="1">
      <alignment horizontal="right"/>
    </xf>
    <xf borderId="2" fillId="0" fontId="5" numFmtId="4" xfId="0" applyAlignment="1" applyBorder="1" applyFont="1" applyNumberFormat="1">
      <alignment horizontal="right"/>
    </xf>
    <xf borderId="2" fillId="0" fontId="5" numFmtId="3" xfId="0" applyAlignment="1" applyBorder="1" applyFont="1" applyNumberFormat="1">
      <alignment horizontal="right"/>
    </xf>
    <xf borderId="0" fillId="0" fontId="6" numFmtId="0" xfId="0" applyAlignment="1" applyFont="1">
      <alignment horizontal="right"/>
    </xf>
    <xf borderId="2" fillId="2" fontId="5" numFmtId="1" xfId="0" applyAlignment="1" applyBorder="1" applyFont="1" applyNumberFormat="1">
      <alignment horizontal="right"/>
    </xf>
    <xf borderId="2" fillId="0" fontId="4" numFmtId="0" xfId="0" applyAlignment="1" applyBorder="1" applyFont="1">
      <alignment horizontal="left"/>
    </xf>
    <xf borderId="2" fillId="2" fontId="4" numFmtId="3" xfId="0" applyAlignment="1" applyBorder="1" applyFont="1" applyNumberFormat="1">
      <alignment horizontal="center"/>
    </xf>
    <xf borderId="0" fillId="0" fontId="6" numFmtId="0" xfId="0" applyAlignment="1" applyFont="1">
      <alignment/>
    </xf>
    <xf borderId="0" fillId="0" fontId="6" numFmtId="165" xfId="0" applyAlignment="1" applyFont="1" applyNumberFormat="1">
      <alignment/>
    </xf>
    <xf borderId="2" fillId="0" fontId="3" numFmtId="0" xfId="0" applyAlignment="1" applyBorder="1" applyFont="1">
      <alignment horizontal="right"/>
    </xf>
    <xf borderId="2" fillId="0" fontId="7" numFmtId="0" xfId="0" applyAlignment="1" applyBorder="1" applyFont="1">
      <alignment horizontal="center"/>
    </xf>
    <xf borderId="2" fillId="0" fontId="3" numFmtId="4" xfId="0" applyAlignment="1" applyBorder="1" applyFont="1" applyNumberFormat="1">
      <alignment horizontal="center"/>
    </xf>
    <xf borderId="2" fillId="0" fontId="3" numFmtId="166" xfId="0" applyAlignment="1" applyBorder="1" applyFont="1" applyNumberFormat="1">
      <alignment horizontal="center"/>
    </xf>
    <xf borderId="0" fillId="0" fontId="6" numFmtId="1" xfId="0" applyAlignment="1" applyFont="1" applyNumberFormat="1">
      <alignment/>
    </xf>
    <xf borderId="0" fillId="0" fontId="4" numFmtId="0" xfId="0" applyAlignment="1" applyFont="1">
      <alignment horizontal="right"/>
    </xf>
    <xf borderId="0" fillId="0" fontId="4" numFmtId="0" xfId="0" applyAlignment="1" applyFont="1">
      <alignment/>
    </xf>
    <xf borderId="0" fillId="0" fontId="4" numFmtId="2" xfId="0" applyAlignment="1" applyFont="1" applyNumberFormat="1">
      <alignment/>
    </xf>
    <xf borderId="0" fillId="0" fontId="4" numFmtId="0" xfId="0" applyFont="1"/>
    <xf borderId="0" fillId="3" fontId="8" numFmtId="3" xfId="0" applyAlignment="1" applyFill="1" applyFont="1" applyNumberFormat="1">
      <alignment horizontal="center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3" numFmtId="0" xfId="0" applyAlignment="1" applyFont="1">
      <alignment/>
    </xf>
    <xf borderId="0" fillId="3" fontId="9" numFmtId="166" xfId="0" applyAlignment="1" applyFont="1" applyNumberFormat="1">
      <alignment horizontal="center"/>
    </xf>
    <xf borderId="0" fillId="0" fontId="3" numFmtId="0" xfId="0" applyFont="1"/>
    <xf borderId="0" fillId="0" fontId="10" numFmtId="0" xfId="0" applyAlignment="1" applyFont="1">
      <alignment horizontal="right"/>
    </xf>
    <xf borderId="0" fillId="0" fontId="10" numFmtId="0" xfId="0" applyAlignment="1" applyFont="1">
      <alignment/>
    </xf>
    <xf borderId="0" fillId="0" fontId="10" numFmtId="2" xfId="0" applyAlignment="1" applyFont="1" applyNumberFormat="1">
      <alignment horizontal="left"/>
    </xf>
    <xf borderId="0" fillId="0" fontId="10" numFmtId="0" xfId="0" applyFont="1"/>
    <xf borderId="0" fillId="3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0.14"/>
    <col customWidth="1" min="2" max="2" width="5.29"/>
    <col customWidth="1" min="3" max="5" width="16.29"/>
  </cols>
  <sheetData>
    <row r="1">
      <c r="A1" s="1" t="s">
        <v>0</v>
      </c>
    </row>
    <row r="2">
      <c r="D2" s="2" t="s">
        <v>1</v>
      </c>
      <c r="E2" s="3">
        <v>25.898742</v>
      </c>
    </row>
    <row r="3">
      <c r="A3" s="4"/>
      <c r="B3" s="4"/>
      <c r="C3" s="5"/>
      <c r="D3" s="6" t="s">
        <v>2</v>
      </c>
      <c r="E3" s="7">
        <v>27.561441</v>
      </c>
    </row>
    <row r="4">
      <c r="A4" s="8"/>
      <c r="B4" s="8"/>
      <c r="C4" s="9" t="s">
        <v>3</v>
      </c>
      <c r="D4" s="10" t="s">
        <v>4</v>
      </c>
      <c r="E4" s="10" t="s">
        <v>5</v>
      </c>
    </row>
    <row r="5">
      <c r="A5" s="11" t="s">
        <v>6</v>
      </c>
      <c r="B5" s="12" t="s">
        <v>7</v>
      </c>
      <c r="C5" s="13">
        <f>C7*C6</f>
        <v>1425</v>
      </c>
      <c r="D5" s="14"/>
      <c r="E5" s="14"/>
    </row>
    <row r="6">
      <c r="A6" s="11" t="s">
        <v>8</v>
      </c>
      <c r="B6" s="15" t="str">
        <f>B5</f>
        <v>м.</v>
      </c>
      <c r="C6" s="16">
        <v>25.0</v>
      </c>
      <c r="D6" s="14"/>
      <c r="E6" s="14"/>
    </row>
    <row r="7">
      <c r="A7" s="11" t="s">
        <v>9</v>
      </c>
      <c r="B7" s="12" t="s">
        <v>10</v>
      </c>
      <c r="C7" s="17">
        <v>57.0</v>
      </c>
      <c r="D7" s="18">
        <f>92*$E$2</f>
        <v>2382.684264</v>
      </c>
      <c r="E7" s="19">
        <f>C7*D7</f>
        <v>135813.003</v>
      </c>
    </row>
    <row r="8">
      <c r="A8" s="11" t="s">
        <v>11</v>
      </c>
      <c r="B8" s="12" t="s">
        <v>10</v>
      </c>
      <c r="C8" s="20">
        <v>29.0</v>
      </c>
      <c r="D8" s="18"/>
      <c r="E8" s="19">
        <f>SUM(E9:E13)</f>
        <v>342175.29</v>
      </c>
    </row>
    <row r="9">
      <c r="A9" s="21" t="s">
        <v>12</v>
      </c>
      <c r="B9" s="12" t="s">
        <v>10</v>
      </c>
      <c r="C9" s="22">
        <f>C8</f>
        <v>29</v>
      </c>
      <c r="D9" s="23">
        <f>280*E3</f>
        <v>7717.20348</v>
      </c>
      <c r="E9" s="24">
        <f t="shared" ref="E9:E14" si="1">C9*D9</f>
        <v>223798.9009</v>
      </c>
      <c r="H9" s="25"/>
    </row>
    <row r="10">
      <c r="A10" s="21" t="s">
        <v>13</v>
      </c>
      <c r="B10" s="12" t="s">
        <v>10</v>
      </c>
      <c r="C10" s="26">
        <v>26.0</v>
      </c>
      <c r="D10" s="23">
        <f>95*E3</f>
        <v>2618.336895</v>
      </c>
      <c r="E10" s="24">
        <f t="shared" si="1"/>
        <v>68076.75927</v>
      </c>
      <c r="H10" s="25"/>
    </row>
    <row r="11">
      <c r="A11" s="21" t="s">
        <v>14</v>
      </c>
      <c r="B11" s="12" t="s">
        <v>10</v>
      </c>
      <c r="C11" s="26">
        <v>3.0</v>
      </c>
      <c r="D11" s="23">
        <f>154*E3</f>
        <v>4244.461914</v>
      </c>
      <c r="E11" s="24">
        <f t="shared" si="1"/>
        <v>12733.38574</v>
      </c>
      <c r="H11" s="25"/>
    </row>
    <row r="12">
      <c r="A12" s="21" t="s">
        <v>15</v>
      </c>
      <c r="B12" s="12" t="s">
        <v>10</v>
      </c>
      <c r="C12" s="22">
        <f>C9</f>
        <v>29</v>
      </c>
      <c r="D12" s="23">
        <f>40*E3</f>
        <v>1102.45764</v>
      </c>
      <c r="E12" s="24">
        <f t="shared" si="1"/>
        <v>31971.27156</v>
      </c>
      <c r="H12" s="25"/>
    </row>
    <row r="13">
      <c r="A13" s="21" t="s">
        <v>16</v>
      </c>
      <c r="B13" s="12" t="s">
        <v>10</v>
      </c>
      <c r="C13" s="22">
        <f>C9</f>
        <v>29</v>
      </c>
      <c r="D13" s="23">
        <f>7*E3</f>
        <v>192.930087</v>
      </c>
      <c r="E13" s="24">
        <f t="shared" si="1"/>
        <v>5594.972523</v>
      </c>
      <c r="H13" s="25"/>
    </row>
    <row r="14">
      <c r="A14" s="11" t="s">
        <v>17</v>
      </c>
      <c r="B14" s="12" t="s">
        <v>10</v>
      </c>
      <c r="C14" s="14">
        <f>C7</f>
        <v>57</v>
      </c>
      <c r="D14" s="18">
        <v>8246.1</v>
      </c>
      <c r="E14" s="19">
        <f t="shared" si="1"/>
        <v>470027.7</v>
      </c>
      <c r="H14" s="25"/>
    </row>
    <row r="15">
      <c r="A15" s="27" t="s">
        <v>18</v>
      </c>
      <c r="B15" s="12" t="s">
        <v>19</v>
      </c>
      <c r="C15" s="14">
        <f>C7</f>
        <v>57</v>
      </c>
      <c r="D15" s="18">
        <f>E15/C7</f>
        <v>350.877193</v>
      </c>
      <c r="E15" s="28">
        <v>20000.0</v>
      </c>
      <c r="G15" s="29"/>
    </row>
    <row r="16">
      <c r="A16" s="27" t="s">
        <v>20</v>
      </c>
      <c r="B16" s="12" t="s">
        <v>19</v>
      </c>
      <c r="C16" s="14">
        <f>C7</f>
        <v>57</v>
      </c>
      <c r="D16" s="18">
        <f>E16/C7</f>
        <v>526.3157895</v>
      </c>
      <c r="E16" s="28">
        <v>30000.0</v>
      </c>
      <c r="G16" s="30"/>
    </row>
    <row r="17">
      <c r="A17" s="31" t="s">
        <v>21</v>
      </c>
      <c r="B17" s="32" t="s">
        <v>19</v>
      </c>
      <c r="C17" s="8"/>
      <c r="D17" s="33"/>
      <c r="E17" s="34">
        <f>E7+E8+E14+E15+E16</f>
        <v>998015.9931</v>
      </c>
      <c r="F17" s="35"/>
      <c r="G17" s="29"/>
    </row>
    <row r="18">
      <c r="A18" s="36"/>
      <c r="B18" s="37"/>
      <c r="C18" s="38"/>
      <c r="D18" s="39"/>
      <c r="E18" s="40"/>
    </row>
    <row r="19">
      <c r="A19" s="41" t="s">
        <v>22</v>
      </c>
      <c r="B19" s="37"/>
      <c r="C19" s="38"/>
      <c r="D19" s="39"/>
      <c r="E19" s="40"/>
    </row>
    <row r="20">
      <c r="A20" s="42" t="s">
        <v>23</v>
      </c>
      <c r="B20" s="43"/>
      <c r="C20" s="44">
        <f>E17/C7</f>
        <v>17509.05251</v>
      </c>
      <c r="D20" s="45"/>
    </row>
    <row r="21">
      <c r="A21" s="46"/>
      <c r="B21" s="47"/>
      <c r="C21" s="48"/>
      <c r="D21" s="49"/>
      <c r="E21" s="50"/>
    </row>
    <row r="22">
      <c r="B22" s="47"/>
      <c r="D22" s="49"/>
      <c r="E22" s="50"/>
    </row>
  </sheetData>
  <mergeCells count="1">
    <mergeCell ref="A1:E1"/>
  </mergeCells>
  <drawing r:id="rId1"/>
</worksheet>
</file>