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7235" windowHeight="952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'Лист1'!$2:$2</definedName>
  </definedNames>
  <calcPr fullCalcOnLoad="1"/>
</workbook>
</file>

<file path=xl/sharedStrings.xml><?xml version="1.0" encoding="utf-8"?>
<sst xmlns="http://schemas.openxmlformats.org/spreadsheetml/2006/main" count="146" uniqueCount="91">
  <si>
    <t>Доставка</t>
  </si>
  <si>
    <t>Відсоток обов’язкового резерву 20%.</t>
  </si>
  <si>
    <t>№ п/п</t>
  </si>
  <si>
    <t>Найменування витрат (товар/послуги/інше)</t>
  </si>
  <si>
    <t>Кіл-ь</t>
  </si>
  <si>
    <t>Всього</t>
  </si>
  <si>
    <t>м2</t>
  </si>
  <si>
    <t>кг</t>
  </si>
  <si>
    <t>л</t>
  </si>
  <si>
    <t> посл.</t>
  </si>
  <si>
    <t> рейс</t>
  </si>
  <si>
    <t xml:space="preserve">Улаштування гідроізоляції </t>
  </si>
  <si>
    <t xml:space="preserve">шт </t>
  </si>
  <si>
    <t>Штукатурні та малярні роботи (стеля + стіни)</t>
  </si>
  <si>
    <t>Одиниці виміру</t>
  </si>
  <si>
    <t>Фарба Kolorit Standart 3 (колір білий) стеля, відкоси, багет</t>
  </si>
  <si>
    <t>л, ціна за 10л</t>
  </si>
  <si>
    <t>Штукатурка Knauf Rotbаnd стіни та стеля (8,5 кг на кв.м (слой в 10 мм))</t>
  </si>
  <si>
    <t>послуга</t>
  </si>
  <si>
    <t>Виніс та вивезення будівельного сміття</t>
  </si>
  <si>
    <t>Спортивний інвентар:</t>
  </si>
  <si>
    <t>Електрика: монтаж розетки, вимикача</t>
  </si>
  <si>
    <t>Демонтажні роботи (плитка, двері, батареї, розетки, вимикачі)</t>
  </si>
  <si>
    <t>Плитка два чи три види</t>
  </si>
  <si>
    <t>Вкладання плитки  (робота)</t>
  </si>
  <si>
    <t>Клей для плитки Ceresit CM 11 (3,5 кг на 1 м.кв)</t>
  </si>
  <si>
    <t>Вана, умивальник та змішувачі</t>
  </si>
  <si>
    <t>Встановлення та монтаж обладнання</t>
  </si>
  <si>
    <t xml:space="preserve">Доставка </t>
  </si>
  <si>
    <t>уп.</t>
  </si>
  <si>
    <t>Дозвілля з Лего</t>
  </si>
  <si>
    <t xml:space="preserve">Модерновий спортзал. По статтям витрат. </t>
  </si>
  <si>
    <t xml:space="preserve">Реставрація паркету </t>
  </si>
  <si>
    <t>Демонтажні роботи (обої, плінтус, двері, батареї, розетки, вимикачі)</t>
  </si>
  <si>
    <t>дог. ціна</t>
  </si>
  <si>
    <t>Роботи по фарбуванню стелі, стін, багету, відкосів</t>
  </si>
  <si>
    <t>Фарба Kolorit ДЛЯ СТІН</t>
  </si>
  <si>
    <t>Вид робіт</t>
  </si>
  <si>
    <t>Матеріали та комплектуючі необхідні для ремонту</t>
  </si>
  <si>
    <t>Двері міжкімнатні та їх  встановлення</t>
  </si>
  <si>
    <t>Праска з парогенератором</t>
  </si>
  <si>
    <t xml:space="preserve">Разом по  проекту </t>
  </si>
  <si>
    <t xml:space="preserve">ВСЬОГО по проекту </t>
  </si>
  <si>
    <t>точка</t>
  </si>
  <si>
    <t xml:space="preserve">Орієнтовна вартість грн </t>
  </si>
  <si>
    <t>Сума, грн</t>
  </si>
  <si>
    <t>Вид робіт:</t>
  </si>
  <si>
    <t>різне</t>
  </si>
  <si>
    <t>Кошторис витрат на проект 125 садочку, вул. Лаврухіна 13 б. "Дозвілля за LEGO, модерновий спортзал та пральня"</t>
  </si>
  <si>
    <t>Доставка та рогзрузка матеріалів</t>
  </si>
  <si>
    <t>Доставка та розгрузка матеріалів</t>
  </si>
  <si>
    <t>LEGO Classic Кубики-кубики-кубики (1500 деталей)</t>
  </si>
  <si>
    <t>LEGO Education Маленькі платформи для будівництва (22 шт)</t>
  </si>
  <si>
    <t>Батарея з терморегулятором</t>
  </si>
  <si>
    <t>відра (ціна за 1 л)</t>
  </si>
  <si>
    <t>Фарба Kolorit Standart 3 (колір білий) стеля, відкоси, багет (1 л на 10 м.кв)</t>
  </si>
  <si>
    <t>м.кв.</t>
  </si>
  <si>
    <t>Роботи з електрики + монтаж розетки, вимикача</t>
  </si>
  <si>
    <t>кг (12 м по 25 кг)</t>
  </si>
  <si>
    <t>Гідроізоляційна суміш  CR 65 (1,5 кг на 1 м.кв)</t>
  </si>
  <si>
    <t>кг (2 м по 25 кг)</t>
  </si>
  <si>
    <t>кг (38 м по 25 кг)</t>
  </si>
  <si>
    <t>Фарба для стін</t>
  </si>
  <si>
    <t>Батарея</t>
  </si>
  <si>
    <t>Шафа- купе розмір (3000*2500*500) та (1800*2400*450)</t>
  </si>
  <si>
    <t>LEGO DUPLO Мої перші кубики (80 деталей)</t>
  </si>
  <si>
    <t>Матеріали та комплектуючі необхідні для ремонту спортивного залу</t>
  </si>
  <si>
    <t>Багет, плінтус стельовий,вентиляційні решітки, гвинти та інше</t>
  </si>
  <si>
    <t>Двері міжкімнатні з монтажем</t>
  </si>
  <si>
    <t>Ґрунтовка глибокопроникаюча Ceresit CT (0,1-0,2 л/м)</t>
  </si>
  <si>
    <t>Лак, фарба, ґрунт для паркету</t>
  </si>
  <si>
    <t xml:space="preserve">Ремонт пральної (30 м.кв (5*6)) та гладильної кімнати (12,5 м.кв (2,5*5)). По статтям витрат. </t>
  </si>
  <si>
    <t>Спортивні шведські драбини</t>
  </si>
  <si>
    <t>Навісна перекладина до шведської стінки дитячої</t>
  </si>
  <si>
    <t>Турнік-тренажер для спини</t>
  </si>
  <si>
    <t>Дошка для преса та спини 152 см</t>
  </si>
  <si>
    <t>Килим масажний тренажер «Слід»</t>
  </si>
  <si>
    <t>Дитячий ігровий тренажер Бар’єр</t>
  </si>
  <si>
    <t>Дитячий модульний конструктор Будівельник 4</t>
  </si>
  <si>
    <t>Тренажер з м’яких модулів для естафет Трансформер</t>
  </si>
  <si>
    <t> Футбольні дитячі ворота</t>
  </si>
  <si>
    <t> Щит баскетбольний с кільцем 30 см і сіткою</t>
  </si>
  <si>
    <t> Мат складний 200х100х10 см с 3-х частин</t>
  </si>
  <si>
    <t>Складний дитячий мат 3м х 1м товщиною 10 см з  3-х частин</t>
  </si>
  <si>
    <t>Дитячий мат 1метр (зелений, червоний, бежевий, синій)</t>
  </si>
  <si>
    <t>Сітка для волейболу</t>
  </si>
  <si>
    <t>М’яч футбольний</t>
  </si>
  <si>
    <t>М’яч баскетбольний</t>
  </si>
  <si>
    <t>Сантехнічні роботи + матеріали (труби, коліна, крани та інше)</t>
  </si>
  <si>
    <t>Штукатурка Knauf Rotbаnd стіни та стеля (8,5 кг на кВ.м (шар в 10 мм))</t>
  </si>
  <si>
    <t>Фуга для швів, плінтус стельовий, вентиляційні решітки та інше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</si>
</sst>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u val="single"/>
      <sz val="14"/>
      <color indexed="12"/>
      <name val="Times New Roman"/>
      <family val="1"/>
    </font>
    <font>
      <sz val="14"/>
      <color indexed="8"/>
      <name val="Times New Roman"/>
      <family val="1"/>
    </font>
    <font>
      <sz val="14"/>
      <color indexed="63"/>
      <name val="Times New Roman"/>
      <family val="1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4" fillId="0" borderId="1" xfId="15" applyFont="1" applyBorder="1" applyAlignment="1">
      <alignment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wrapText="1"/>
    </xf>
    <xf numFmtId="0" fontId="5" fillId="0" borderId="1" xfId="0" applyFont="1" applyBorder="1" applyAlignment="1">
      <alignment wrapText="1"/>
    </xf>
    <xf numFmtId="0" fontId="3" fillId="0" borderId="0" xfId="0" applyFont="1" applyAlignment="1">
      <alignment wrapText="1" shrinkToFit="1"/>
    </xf>
    <xf numFmtId="0" fontId="5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5" fillId="0" borderId="4" xfId="0" applyFont="1" applyBorder="1" applyAlignment="1">
      <alignment wrapText="1"/>
    </xf>
    <xf numFmtId="0" fontId="5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wrapText="1"/>
    </xf>
    <xf numFmtId="0" fontId="3" fillId="0" borderId="6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wrapText="1"/>
    </xf>
    <xf numFmtId="0" fontId="4" fillId="0" borderId="1" xfId="15" applyFont="1" applyBorder="1" applyAlignment="1">
      <alignment wrapText="1"/>
    </xf>
    <xf numFmtId="0" fontId="3" fillId="0" borderId="4" xfId="0" applyFont="1" applyBorder="1" applyAlignment="1">
      <alignment/>
    </xf>
    <xf numFmtId="0" fontId="3" fillId="0" borderId="4" xfId="0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2" fontId="3" fillId="0" borderId="7" xfId="0" applyNumberFormat="1" applyFont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2" fontId="5" fillId="0" borderId="7" xfId="0" applyNumberFormat="1" applyFont="1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 vertical="top" wrapText="1"/>
    </xf>
    <xf numFmtId="2" fontId="3" fillId="0" borderId="7" xfId="0" applyNumberFormat="1" applyFont="1" applyBorder="1" applyAlignment="1">
      <alignment horizontal="center" vertical="top" wrapText="1"/>
    </xf>
    <xf numFmtId="2" fontId="3" fillId="0" borderId="9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6" xfId="0" applyFont="1" applyBorder="1" applyAlignment="1">
      <alignment horizontal="center"/>
    </xf>
    <xf numFmtId="0" fontId="3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22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15" applyFont="1" applyBorder="1" applyAlignment="1">
      <alignment horizontal="left" vertical="top" wrapText="1"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5" fillId="0" borderId="4" xfId="0" applyFont="1" applyBorder="1" applyAlignment="1">
      <alignment horizontal="left" vertical="top" wrapText="1" readingOrder="2"/>
    </xf>
    <xf numFmtId="0" fontId="6" fillId="0" borderId="1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5" xfId="0" applyFont="1" applyBorder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619125</xdr:colOff>
      <xdr:row>0</xdr:row>
      <xdr:rowOff>0</xdr:rowOff>
    </xdr:from>
    <xdr:to>
      <xdr:col>8</xdr:col>
      <xdr:colOff>1152525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51968" t="6872" b="13743"/>
        <a:stretch>
          <a:fillRect/>
        </a:stretch>
      </xdr:blipFill>
      <xdr:spPr>
        <a:xfrm>
          <a:off x="15506700" y="0"/>
          <a:ext cx="533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542925</xdr:colOff>
      <xdr:row>0</xdr:row>
      <xdr:rowOff>0</xdr:rowOff>
    </xdr:from>
    <xdr:to>
      <xdr:col>2</xdr:col>
      <xdr:colOff>542925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rcRect l="51968" t="6872" b="13743"/>
        <a:stretch>
          <a:fillRect/>
        </a:stretch>
      </xdr:blipFill>
      <xdr:spPr>
        <a:xfrm>
          <a:off x="78962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619125</xdr:colOff>
      <xdr:row>0</xdr:row>
      <xdr:rowOff>0</xdr:rowOff>
    </xdr:from>
    <xdr:to>
      <xdr:col>5</xdr:col>
      <xdr:colOff>1152525</xdr:colOff>
      <xdr:row>0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rcRect l="51968" t="6872" b="13743"/>
        <a:stretch>
          <a:fillRect/>
        </a:stretch>
      </xdr:blipFill>
      <xdr:spPr>
        <a:xfrm>
          <a:off x="12334875" y="0"/>
          <a:ext cx="533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619125</xdr:colOff>
      <xdr:row>0</xdr:row>
      <xdr:rowOff>0</xdr:rowOff>
    </xdr:from>
    <xdr:to>
      <xdr:col>8</xdr:col>
      <xdr:colOff>1152525</xdr:colOff>
      <xdr:row>0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rcRect l="51968" t="6872" b="13743"/>
        <a:stretch>
          <a:fillRect/>
        </a:stretch>
      </xdr:blipFill>
      <xdr:spPr>
        <a:xfrm>
          <a:off x="15506700" y="0"/>
          <a:ext cx="533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542925</xdr:colOff>
      <xdr:row>0</xdr:row>
      <xdr:rowOff>0</xdr:rowOff>
    </xdr:from>
    <xdr:to>
      <xdr:col>2</xdr:col>
      <xdr:colOff>542925</xdr:colOff>
      <xdr:row>0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rcRect l="51968" t="6872" b="13743"/>
        <a:stretch>
          <a:fillRect/>
        </a:stretch>
      </xdr:blipFill>
      <xdr:spPr>
        <a:xfrm>
          <a:off x="78962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619125</xdr:colOff>
      <xdr:row>0</xdr:row>
      <xdr:rowOff>0</xdr:rowOff>
    </xdr:from>
    <xdr:to>
      <xdr:col>5</xdr:col>
      <xdr:colOff>1152525</xdr:colOff>
      <xdr:row>0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rcRect l="51968" t="6872" b="13743"/>
        <a:stretch>
          <a:fillRect/>
        </a:stretch>
      </xdr:blipFill>
      <xdr:spPr>
        <a:xfrm>
          <a:off x="12334875" y="0"/>
          <a:ext cx="533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619125</xdr:colOff>
      <xdr:row>0</xdr:row>
      <xdr:rowOff>0</xdr:rowOff>
    </xdr:from>
    <xdr:to>
      <xdr:col>5</xdr:col>
      <xdr:colOff>1152525</xdr:colOff>
      <xdr:row>0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rcRect l="51968" t="6872" b="13743"/>
        <a:stretch>
          <a:fillRect/>
        </a:stretch>
      </xdr:blipFill>
      <xdr:spPr>
        <a:xfrm>
          <a:off x="12334875" y="0"/>
          <a:ext cx="533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619125</xdr:colOff>
      <xdr:row>0</xdr:row>
      <xdr:rowOff>0</xdr:rowOff>
    </xdr:from>
    <xdr:to>
      <xdr:col>8</xdr:col>
      <xdr:colOff>1152525</xdr:colOff>
      <xdr:row>0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rcRect l="51968" t="6872" b="13743"/>
        <a:stretch>
          <a:fillRect/>
        </a:stretch>
      </xdr:blipFill>
      <xdr:spPr>
        <a:xfrm>
          <a:off x="15506700" y="0"/>
          <a:ext cx="533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619125</xdr:colOff>
      <xdr:row>0</xdr:row>
      <xdr:rowOff>0</xdr:rowOff>
    </xdr:from>
    <xdr:to>
      <xdr:col>5</xdr:col>
      <xdr:colOff>1152525</xdr:colOff>
      <xdr:row>0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rcRect l="51968" t="6872" b="13743"/>
        <a:stretch>
          <a:fillRect/>
        </a:stretch>
      </xdr:blipFill>
      <xdr:spPr>
        <a:xfrm>
          <a:off x="12334875" y="0"/>
          <a:ext cx="533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542925</xdr:colOff>
      <xdr:row>0</xdr:row>
      <xdr:rowOff>0</xdr:rowOff>
    </xdr:from>
    <xdr:to>
      <xdr:col>2</xdr:col>
      <xdr:colOff>542925</xdr:colOff>
      <xdr:row>0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rcRect l="51968" t="6872" b="13743"/>
        <a:stretch>
          <a:fillRect/>
        </a:stretch>
      </xdr:blipFill>
      <xdr:spPr>
        <a:xfrm>
          <a:off x="78962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542925</xdr:colOff>
      <xdr:row>0</xdr:row>
      <xdr:rowOff>0</xdr:rowOff>
    </xdr:from>
    <xdr:to>
      <xdr:col>2</xdr:col>
      <xdr:colOff>542925</xdr:colOff>
      <xdr:row>0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rcRect l="51968" t="6872" b="13743"/>
        <a:stretch>
          <a:fillRect/>
        </a:stretch>
      </xdr:blipFill>
      <xdr:spPr>
        <a:xfrm>
          <a:off x="78962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542925</xdr:colOff>
      <xdr:row>0</xdr:row>
      <xdr:rowOff>0</xdr:rowOff>
    </xdr:from>
    <xdr:to>
      <xdr:col>2</xdr:col>
      <xdr:colOff>542925</xdr:colOff>
      <xdr:row>0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rcRect l="51968" t="6872" b="13743"/>
        <a:stretch>
          <a:fillRect/>
        </a:stretch>
      </xdr:blipFill>
      <xdr:spPr>
        <a:xfrm>
          <a:off x="78962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542925</xdr:colOff>
      <xdr:row>0</xdr:row>
      <xdr:rowOff>0</xdr:rowOff>
    </xdr:from>
    <xdr:to>
      <xdr:col>2</xdr:col>
      <xdr:colOff>542925</xdr:colOff>
      <xdr:row>0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rcRect l="51968" t="6872" b="13743"/>
        <a:stretch>
          <a:fillRect/>
        </a:stretch>
      </xdr:blipFill>
      <xdr:spPr>
        <a:xfrm>
          <a:off x="78962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619125</xdr:colOff>
      <xdr:row>0</xdr:row>
      <xdr:rowOff>0</xdr:rowOff>
    </xdr:from>
    <xdr:to>
      <xdr:col>5</xdr:col>
      <xdr:colOff>1152525</xdr:colOff>
      <xdr:row>0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rcRect l="51968" t="6872" b="13743"/>
        <a:stretch>
          <a:fillRect/>
        </a:stretch>
      </xdr:blipFill>
      <xdr:spPr>
        <a:xfrm>
          <a:off x="12334875" y="0"/>
          <a:ext cx="533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619125</xdr:colOff>
      <xdr:row>0</xdr:row>
      <xdr:rowOff>0</xdr:rowOff>
    </xdr:from>
    <xdr:to>
      <xdr:col>8</xdr:col>
      <xdr:colOff>1152525</xdr:colOff>
      <xdr:row>0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rcRect l="51968" t="6872" b="13743"/>
        <a:stretch>
          <a:fillRect/>
        </a:stretch>
      </xdr:blipFill>
      <xdr:spPr>
        <a:xfrm>
          <a:off x="15506700" y="0"/>
          <a:ext cx="533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619125</xdr:colOff>
      <xdr:row>0</xdr:row>
      <xdr:rowOff>0</xdr:rowOff>
    </xdr:from>
    <xdr:to>
      <xdr:col>8</xdr:col>
      <xdr:colOff>1152525</xdr:colOff>
      <xdr:row>0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rcRect l="51968" t="6872" b="13743"/>
        <a:stretch>
          <a:fillRect/>
        </a:stretch>
      </xdr:blipFill>
      <xdr:spPr>
        <a:xfrm>
          <a:off x="15506700" y="0"/>
          <a:ext cx="533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619125</xdr:colOff>
      <xdr:row>0</xdr:row>
      <xdr:rowOff>0</xdr:rowOff>
    </xdr:from>
    <xdr:to>
      <xdr:col>5</xdr:col>
      <xdr:colOff>1152525</xdr:colOff>
      <xdr:row>0</xdr:row>
      <xdr:rowOff>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rcRect l="51968" t="6872" b="13743"/>
        <a:stretch>
          <a:fillRect/>
        </a:stretch>
      </xdr:blipFill>
      <xdr:spPr>
        <a:xfrm>
          <a:off x="12334875" y="0"/>
          <a:ext cx="533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542925</xdr:colOff>
      <xdr:row>0</xdr:row>
      <xdr:rowOff>0</xdr:rowOff>
    </xdr:from>
    <xdr:to>
      <xdr:col>2</xdr:col>
      <xdr:colOff>542925</xdr:colOff>
      <xdr:row>0</xdr:row>
      <xdr:rowOff>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rcRect l="51968" t="6872" b="13743"/>
        <a:stretch>
          <a:fillRect/>
        </a:stretch>
      </xdr:blipFill>
      <xdr:spPr>
        <a:xfrm>
          <a:off x="78962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619125</xdr:colOff>
      <xdr:row>0</xdr:row>
      <xdr:rowOff>0</xdr:rowOff>
    </xdr:from>
    <xdr:to>
      <xdr:col>5</xdr:col>
      <xdr:colOff>1152525</xdr:colOff>
      <xdr:row>0</xdr:row>
      <xdr:rowOff>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rcRect l="51968" t="6872" b="13743"/>
        <a:stretch>
          <a:fillRect/>
        </a:stretch>
      </xdr:blipFill>
      <xdr:spPr>
        <a:xfrm>
          <a:off x="12334875" y="0"/>
          <a:ext cx="533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619125</xdr:colOff>
      <xdr:row>0</xdr:row>
      <xdr:rowOff>0</xdr:rowOff>
    </xdr:from>
    <xdr:to>
      <xdr:col>8</xdr:col>
      <xdr:colOff>1152525</xdr:colOff>
      <xdr:row>0</xdr:row>
      <xdr:rowOff>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rcRect l="51968" t="6872" b="13743"/>
        <a:stretch>
          <a:fillRect/>
        </a:stretch>
      </xdr:blipFill>
      <xdr:spPr>
        <a:xfrm>
          <a:off x="15506700" y="0"/>
          <a:ext cx="533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52</xdr:row>
      <xdr:rowOff>0</xdr:rowOff>
    </xdr:from>
    <xdr:to>
      <xdr:col>1</xdr:col>
      <xdr:colOff>66675</xdr:colOff>
      <xdr:row>52</xdr:row>
      <xdr:rowOff>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04850" y="12382500"/>
          <a:ext cx="66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51</xdr:row>
      <xdr:rowOff>0</xdr:rowOff>
    </xdr:from>
    <xdr:to>
      <xdr:col>1</xdr:col>
      <xdr:colOff>66675</xdr:colOff>
      <xdr:row>51</xdr:row>
      <xdr:rowOff>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04850" y="12144375"/>
          <a:ext cx="66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72</xdr:row>
      <xdr:rowOff>0</xdr:rowOff>
    </xdr:from>
    <xdr:to>
      <xdr:col>1</xdr:col>
      <xdr:colOff>66675</xdr:colOff>
      <xdr:row>72</xdr:row>
      <xdr:rowOff>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04850" y="17145000"/>
          <a:ext cx="66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constructors.com.ua/lego-classic/kubiki-kubiki-kubiki-10717?utm_medium=cpc_price_list&amp;utm_source=hotline&amp;utm_campaign=113%2520&amp;utm_term=8034&amp;utm_content=8034" TargetMode="External" /><Relationship Id="rId2" Type="http://schemas.openxmlformats.org/officeDocument/2006/relationships/hyperlink" Target="https://constructors.com.ua/lego-duplo/lego-duplo-moi-pervye-kubiki-10848" TargetMode="External" /><Relationship Id="rId3" Type="http://schemas.openxmlformats.org/officeDocument/2006/relationships/hyperlink" Target="https://matras-divan.com/p663035768-shkaf-kupe-pyatidvernyj.html?utm_medium=cpc&amp;utm_source=google_adwords&amp;utm_campaign=kmckuxonueygolki&amp;utm_term=&amp;gclid=EAIaIQobChMIje7c3dvU4AIVCc-yCh2p9gg5EAQYAyABEgIv-PD_BwE" TargetMode="External" /><Relationship Id="rId4" Type="http://schemas.openxmlformats.org/officeDocument/2006/relationships/hyperlink" Target="https://comfy.ua/ua/utjug-s-parogeneratorom-tefal-gv9581-gift-gl-doska.html" TargetMode="External" /><Relationship Id="rId5" Type="http://schemas.openxmlformats.org/officeDocument/2006/relationships/hyperlink" Target="https://constructors.com.ua/ua/lego-education/malenki-platformy-dlya-budivnyctva-9388" TargetMode="External" /><Relationship Id="rId6" Type="http://schemas.openxmlformats.org/officeDocument/2006/relationships/hyperlink" Target="http://neposedam.com.ua/tovar_doska-dlya-presa-i-spini" TargetMode="External" /><Relationship Id="rId7" Type="http://schemas.openxmlformats.org/officeDocument/2006/relationships/hyperlink" Target="http://neposedam.com.ua/tovar_sled-1" TargetMode="External" /><Relationship Id="rId8" Type="http://schemas.openxmlformats.org/officeDocument/2006/relationships/hyperlink" Target="http://neposedam.com.ua/tovar_trenager-kidigo-barer" TargetMode="External" /><Relationship Id="rId9" Type="http://schemas.openxmlformats.org/officeDocument/2006/relationships/hyperlink" Target="http://neposedam.com.ua/tovar_koleso-kids" TargetMode="External" /><Relationship Id="rId10" Type="http://schemas.openxmlformats.org/officeDocument/2006/relationships/hyperlink" Target="http://neposedam.com.ua/tovar_trenager%20Kidigo" TargetMode="External" /><Relationship Id="rId11" Type="http://schemas.openxmlformats.org/officeDocument/2006/relationships/hyperlink" Target="http://neposedam.com.ua/tovar_krovat-cherdak" TargetMode="External" /><Relationship Id="rId12" Type="http://schemas.openxmlformats.org/officeDocument/2006/relationships/hyperlink" Target="http://neposedam.com.ua/tovar_La-5383" TargetMode="External" /><Relationship Id="rId13" Type="http://schemas.openxmlformats.org/officeDocument/2006/relationships/hyperlink" Target="http://neposedam.com.ua/tovar_00-mat-krat" TargetMode="External" /><Relationship Id="rId14" Type="http://schemas.openxmlformats.org/officeDocument/2006/relationships/drawing" Target="../drawings/drawing1.xml" /><Relationship Id="rId1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5"/>
  <sheetViews>
    <sheetView tabSelected="1" workbookViewId="0" topLeftCell="A1">
      <selection activeCell="B1" sqref="B1"/>
    </sheetView>
  </sheetViews>
  <sheetFormatPr defaultColWidth="9.00390625" defaultRowHeight="12.75"/>
  <cols>
    <col min="1" max="1" width="9.25390625" style="2" bestFit="1" customWidth="1"/>
    <col min="2" max="2" width="87.25390625" style="1" customWidth="1"/>
    <col min="3" max="3" width="7.125" style="2" customWidth="1"/>
    <col min="4" max="4" width="20.125" style="2" customWidth="1"/>
    <col min="5" max="5" width="30.00390625" style="2" customWidth="1"/>
    <col min="6" max="6" width="15.25390625" style="34" customWidth="1"/>
    <col min="7" max="7" width="17.25390625" style="1" customWidth="1"/>
    <col min="8" max="8" width="9.125" style="1" customWidth="1"/>
    <col min="9" max="9" width="15.25390625" style="1" customWidth="1"/>
    <col min="10" max="16384" width="9.125" style="1" customWidth="1"/>
  </cols>
  <sheetData>
    <row r="1" ht="18.75" customHeight="1">
      <c r="B1" s="1" t="s">
        <v>48</v>
      </c>
    </row>
    <row r="2" spans="1:6" ht="18.75" customHeight="1" thickBot="1">
      <c r="A2" s="44" t="s">
        <v>2</v>
      </c>
      <c r="B2" s="3" t="s">
        <v>3</v>
      </c>
      <c r="C2" s="4" t="s">
        <v>4</v>
      </c>
      <c r="D2" s="4" t="s">
        <v>14</v>
      </c>
      <c r="E2" s="5" t="s">
        <v>44</v>
      </c>
      <c r="F2" s="35" t="s">
        <v>45</v>
      </c>
    </row>
    <row r="3" spans="1:6" ht="18.75" customHeight="1">
      <c r="A3" s="45"/>
      <c r="B3" s="6" t="s">
        <v>30</v>
      </c>
      <c r="C3" s="7"/>
      <c r="D3" s="7"/>
      <c r="E3" s="8"/>
      <c r="F3" s="36"/>
    </row>
    <row r="4" spans="1:6" ht="18.75" customHeight="1">
      <c r="A4" s="44">
        <v>1</v>
      </c>
      <c r="B4" s="9" t="s">
        <v>51</v>
      </c>
      <c r="C4" s="4">
        <v>20</v>
      </c>
      <c r="D4" s="4" t="s">
        <v>29</v>
      </c>
      <c r="E4" s="5">
        <v>2000</v>
      </c>
      <c r="F4" s="35">
        <f>C4*E4</f>
        <v>40000</v>
      </c>
    </row>
    <row r="5" spans="1:6" ht="18.75" customHeight="1">
      <c r="A5" s="44">
        <v>2</v>
      </c>
      <c r="B5" s="9" t="s">
        <v>65</v>
      </c>
      <c r="C5" s="4">
        <v>8</v>
      </c>
      <c r="D5" s="4" t="s">
        <v>29</v>
      </c>
      <c r="E5" s="5">
        <v>500</v>
      </c>
      <c r="F5" s="35">
        <f>C5*E5</f>
        <v>4000</v>
      </c>
    </row>
    <row r="6" spans="1:6" ht="18.75" customHeight="1">
      <c r="A6" s="44">
        <v>3</v>
      </c>
      <c r="B6" s="9" t="s">
        <v>52</v>
      </c>
      <c r="C6" s="4">
        <v>2</v>
      </c>
      <c r="D6" s="4" t="s">
        <v>29</v>
      </c>
      <c r="E6" s="5">
        <v>1547</v>
      </c>
      <c r="F6" s="35">
        <f>C6*E6</f>
        <v>3094</v>
      </c>
    </row>
    <row r="7" spans="1:6" ht="18.75" customHeight="1">
      <c r="A7" s="44">
        <v>4</v>
      </c>
      <c r="B7" s="3" t="s">
        <v>28</v>
      </c>
      <c r="C7" s="4">
        <v>1</v>
      </c>
      <c r="D7" s="10" t="s">
        <v>18</v>
      </c>
      <c r="E7" s="4">
        <v>100</v>
      </c>
      <c r="F7" s="37">
        <f>C7*E7</f>
        <v>100</v>
      </c>
    </row>
    <row r="8" spans="1:6" ht="18.75" customHeight="1">
      <c r="A8" s="44">
        <v>5</v>
      </c>
      <c r="B8" s="11" t="s">
        <v>1</v>
      </c>
      <c r="C8" s="4"/>
      <c r="D8" s="4"/>
      <c r="E8" s="4"/>
      <c r="F8" s="37">
        <f>SUM(F4:F7)*20%</f>
        <v>9438.800000000001</v>
      </c>
    </row>
    <row r="9" spans="1:6" ht="18.75" customHeight="1" thickBot="1">
      <c r="A9" s="44">
        <v>6</v>
      </c>
      <c r="B9" s="12" t="s">
        <v>5</v>
      </c>
      <c r="C9" s="13"/>
      <c r="D9" s="13"/>
      <c r="E9" s="13"/>
      <c r="F9" s="38">
        <f>SUM(F4:F8)</f>
        <v>56632.8</v>
      </c>
    </row>
    <row r="10" spans="2:7" ht="18.75" customHeight="1">
      <c r="B10" s="1" t="s">
        <v>31</v>
      </c>
      <c r="G10" s="14"/>
    </row>
    <row r="11" spans="2:7" ht="18.75" customHeight="1">
      <c r="B11" s="1" t="s">
        <v>46</v>
      </c>
      <c r="G11" s="14"/>
    </row>
    <row r="12" spans="1:7" ht="18.75" customHeight="1">
      <c r="A12" s="46">
        <v>1</v>
      </c>
      <c r="B12" s="15" t="s">
        <v>33</v>
      </c>
      <c r="C12" s="10">
        <v>1</v>
      </c>
      <c r="D12" s="10" t="s">
        <v>34</v>
      </c>
      <c r="E12" s="10">
        <f>(76*10)+(35*10)+(82*30)+(100*3)+(200*4)+(30*6)</f>
        <v>4850</v>
      </c>
      <c r="F12" s="37">
        <f aca="true" t="shared" si="0" ref="F12:F17">C12*E12</f>
        <v>4850</v>
      </c>
      <c r="G12" s="16"/>
    </row>
    <row r="13" spans="1:6" ht="18.75" customHeight="1">
      <c r="A13" s="46">
        <v>2</v>
      </c>
      <c r="B13" s="17" t="s">
        <v>13</v>
      </c>
      <c r="C13" s="10">
        <f>76+82</f>
        <v>158</v>
      </c>
      <c r="D13" s="10" t="s">
        <v>6</v>
      </c>
      <c r="E13" s="10">
        <v>180</v>
      </c>
      <c r="F13" s="37">
        <f t="shared" si="0"/>
        <v>28440</v>
      </c>
    </row>
    <row r="14" spans="1:6" ht="18.75" customHeight="1">
      <c r="A14" s="46">
        <v>3</v>
      </c>
      <c r="B14" s="17" t="s">
        <v>32</v>
      </c>
      <c r="C14" s="10">
        <v>82</v>
      </c>
      <c r="D14" s="10" t="s">
        <v>6</v>
      </c>
      <c r="E14" s="10">
        <v>180</v>
      </c>
      <c r="F14" s="37">
        <f t="shared" si="0"/>
        <v>14760</v>
      </c>
    </row>
    <row r="15" spans="1:6" ht="18.75" customHeight="1">
      <c r="A15" s="46">
        <v>4</v>
      </c>
      <c r="B15" s="17" t="s">
        <v>35</v>
      </c>
      <c r="C15" s="10">
        <v>158</v>
      </c>
      <c r="D15" s="10" t="s">
        <v>6</v>
      </c>
      <c r="E15" s="10">
        <v>120</v>
      </c>
      <c r="F15" s="37">
        <f t="shared" si="0"/>
        <v>18960</v>
      </c>
    </row>
    <row r="16" spans="1:6" ht="18.75" customHeight="1">
      <c r="A16" s="46">
        <v>5</v>
      </c>
      <c r="B16" s="17" t="s">
        <v>19</v>
      </c>
      <c r="C16" s="10">
        <v>1</v>
      </c>
      <c r="D16" s="10" t="s">
        <v>10</v>
      </c>
      <c r="E16" s="10">
        <v>500</v>
      </c>
      <c r="F16" s="37">
        <f t="shared" si="0"/>
        <v>500</v>
      </c>
    </row>
    <row r="17" spans="1:6" ht="18.75" customHeight="1">
      <c r="A17" s="46">
        <v>6</v>
      </c>
      <c r="B17" s="17" t="s">
        <v>21</v>
      </c>
      <c r="C17" s="10">
        <v>5</v>
      </c>
      <c r="D17" s="10" t="s">
        <v>43</v>
      </c>
      <c r="E17" s="10">
        <v>200</v>
      </c>
      <c r="F17" s="37">
        <f t="shared" si="0"/>
        <v>1000</v>
      </c>
    </row>
    <row r="18" spans="1:6" ht="18.75" customHeight="1">
      <c r="A18" s="46">
        <v>7</v>
      </c>
      <c r="B18" s="11" t="s">
        <v>1</v>
      </c>
      <c r="C18" s="4"/>
      <c r="D18" s="4"/>
      <c r="E18" s="4"/>
      <c r="F18" s="37">
        <f>SUM(F12:F17)*20%</f>
        <v>13702</v>
      </c>
    </row>
    <row r="19" spans="1:6" ht="18.75" customHeight="1" thickBot="1">
      <c r="A19" s="47">
        <v>8</v>
      </c>
      <c r="B19" s="12" t="s">
        <v>5</v>
      </c>
      <c r="C19" s="13"/>
      <c r="D19" s="13"/>
      <c r="E19" s="13"/>
      <c r="F19" s="38">
        <f>SUM(F12:F18)</f>
        <v>82212</v>
      </c>
    </row>
    <row r="20" spans="1:6" ht="18.75" customHeight="1" thickBot="1">
      <c r="A20" s="48"/>
      <c r="B20" s="18" t="s">
        <v>66</v>
      </c>
      <c r="C20" s="19"/>
      <c r="D20" s="19"/>
      <c r="E20" s="19"/>
      <c r="F20" s="39"/>
    </row>
    <row r="21" spans="1:6" ht="18.75" customHeight="1">
      <c r="A21" s="49">
        <v>1</v>
      </c>
      <c r="B21" s="20" t="s">
        <v>67</v>
      </c>
      <c r="C21" s="21">
        <v>1</v>
      </c>
      <c r="D21" s="21" t="s">
        <v>47</v>
      </c>
      <c r="E21" s="21">
        <v>5000</v>
      </c>
      <c r="F21" s="40">
        <v>5000</v>
      </c>
    </row>
    <row r="22" spans="1:6" ht="18.75" customHeight="1">
      <c r="A22" s="46">
        <v>2</v>
      </c>
      <c r="B22" s="15" t="s">
        <v>53</v>
      </c>
      <c r="C22" s="10">
        <v>4</v>
      </c>
      <c r="D22" s="10" t="s">
        <v>12</v>
      </c>
      <c r="E22" s="10">
        <v>1350</v>
      </c>
      <c r="F22" s="37">
        <f>C22*E22</f>
        <v>5400</v>
      </c>
    </row>
    <row r="23" spans="1:6" ht="18.75" customHeight="1">
      <c r="A23" s="46">
        <v>3</v>
      </c>
      <c r="B23" s="17" t="s">
        <v>68</v>
      </c>
      <c r="C23" s="10">
        <v>3</v>
      </c>
      <c r="D23" s="10" t="s">
        <v>9</v>
      </c>
      <c r="E23" s="10">
        <v>4000</v>
      </c>
      <c r="F23" s="37">
        <f>C23*E23</f>
        <v>12000</v>
      </c>
    </row>
    <row r="24" spans="1:6" ht="18.75" customHeight="1">
      <c r="A24" s="46">
        <v>4</v>
      </c>
      <c r="B24" s="17" t="s">
        <v>36</v>
      </c>
      <c r="C24" s="10">
        <f>((158-82)/10)*4</f>
        <v>30.4</v>
      </c>
      <c r="D24" s="10" t="s">
        <v>54</v>
      </c>
      <c r="E24" s="10">
        <v>122</v>
      </c>
      <c r="F24" s="37">
        <f>C24*E24</f>
        <v>3708.7999999999997</v>
      </c>
    </row>
    <row r="25" spans="1:7" ht="18.75" customHeight="1">
      <c r="A25" s="46">
        <v>5</v>
      </c>
      <c r="B25" s="17" t="s">
        <v>17</v>
      </c>
      <c r="C25" s="10">
        <f>C13*8.5</f>
        <v>1343</v>
      </c>
      <c r="D25" s="10" t="s">
        <v>7</v>
      </c>
      <c r="E25" s="10">
        <v>5.44</v>
      </c>
      <c r="F25" s="37">
        <f>C25*E25</f>
        <v>7305.92</v>
      </c>
      <c r="G25" s="14"/>
    </row>
    <row r="26" spans="1:7" ht="18.75" customHeight="1">
      <c r="A26" s="52">
        <v>6</v>
      </c>
      <c r="B26" s="17" t="s">
        <v>69</v>
      </c>
      <c r="C26" s="53">
        <f>C15*0.12</f>
        <v>18.96</v>
      </c>
      <c r="D26" s="10" t="s">
        <v>16</v>
      </c>
      <c r="E26" s="10">
        <v>280</v>
      </c>
      <c r="F26" s="37">
        <f>E26*2</f>
        <v>560</v>
      </c>
      <c r="G26" s="16"/>
    </row>
    <row r="27" spans="1:6" ht="18.75" customHeight="1">
      <c r="A27" s="52">
        <v>7</v>
      </c>
      <c r="B27" s="17" t="s">
        <v>55</v>
      </c>
      <c r="C27" s="53">
        <f>C15/10*2</f>
        <v>31.6</v>
      </c>
      <c r="D27" s="10" t="s">
        <v>8</v>
      </c>
      <c r="E27" s="10">
        <v>123</v>
      </c>
      <c r="F27" s="37">
        <f>C27*E27</f>
        <v>3886.8</v>
      </c>
    </row>
    <row r="28" spans="1:6" ht="18.75" customHeight="1">
      <c r="A28" s="52">
        <v>8</v>
      </c>
      <c r="B28" s="17" t="s">
        <v>70</v>
      </c>
      <c r="C28" s="53">
        <v>82</v>
      </c>
      <c r="D28" s="10" t="s">
        <v>8</v>
      </c>
      <c r="E28" s="10">
        <v>100</v>
      </c>
      <c r="F28" s="37">
        <f>C28*E28</f>
        <v>8200</v>
      </c>
    </row>
    <row r="29" spans="1:6" ht="18.75" customHeight="1">
      <c r="A29" s="46">
        <v>9</v>
      </c>
      <c r="B29" s="54" t="s">
        <v>50</v>
      </c>
      <c r="C29" s="4">
        <v>1</v>
      </c>
      <c r="D29" s="10" t="s">
        <v>18</v>
      </c>
      <c r="E29" s="4">
        <v>1000</v>
      </c>
      <c r="F29" s="37">
        <f>C29*E29</f>
        <v>1000</v>
      </c>
    </row>
    <row r="30" spans="1:6" ht="18.75" customHeight="1">
      <c r="A30" s="46">
        <v>10</v>
      </c>
      <c r="B30" s="11" t="s">
        <v>1</v>
      </c>
      <c r="C30" s="4"/>
      <c r="D30" s="4"/>
      <c r="E30" s="4"/>
      <c r="F30" s="37">
        <f>SUM(F21:F29)*20%</f>
        <v>9412.304000000002</v>
      </c>
    </row>
    <row r="31" spans="1:6" ht="18.75" customHeight="1" thickBot="1">
      <c r="A31" s="47">
        <v>11</v>
      </c>
      <c r="B31" s="12" t="s">
        <v>5</v>
      </c>
      <c r="C31" s="13"/>
      <c r="D31" s="13"/>
      <c r="E31" s="13"/>
      <c r="F31" s="38">
        <f>SUM(F21:F30)</f>
        <v>56473.82400000001</v>
      </c>
    </row>
    <row r="32" spans="1:6" ht="18.75" customHeight="1" thickBot="1">
      <c r="A32" s="48"/>
      <c r="B32" s="71" t="s">
        <v>20</v>
      </c>
      <c r="C32" s="57"/>
      <c r="D32" s="24"/>
      <c r="E32" s="23"/>
      <c r="F32" s="39"/>
    </row>
    <row r="33" spans="1:6" ht="18.75" customHeight="1">
      <c r="A33" s="55">
        <v>1</v>
      </c>
      <c r="B33" s="67" t="s">
        <v>72</v>
      </c>
      <c r="C33" s="58">
        <v>4</v>
      </c>
      <c r="D33" s="25" t="s">
        <v>12</v>
      </c>
      <c r="E33" s="25">
        <v>2520</v>
      </c>
      <c r="F33" s="41">
        <f>C33*E33</f>
        <v>10080</v>
      </c>
    </row>
    <row r="34" spans="1:6" ht="18.75" customHeight="1">
      <c r="A34" s="56">
        <v>2</v>
      </c>
      <c r="B34" s="61" t="s">
        <v>73</v>
      </c>
      <c r="C34" s="59">
        <v>2</v>
      </c>
      <c r="D34" s="26" t="s">
        <v>12</v>
      </c>
      <c r="E34" s="26">
        <v>509</v>
      </c>
      <c r="F34" s="42">
        <f>C34*E34</f>
        <v>1018</v>
      </c>
    </row>
    <row r="35" spans="1:6" ht="18.75" customHeight="1">
      <c r="A35" s="56">
        <v>3</v>
      </c>
      <c r="B35" s="61" t="s">
        <v>74</v>
      </c>
      <c r="C35" s="59">
        <v>2</v>
      </c>
      <c r="D35" s="26" t="s">
        <v>12</v>
      </c>
      <c r="E35" s="26">
        <v>710</v>
      </c>
      <c r="F35" s="42">
        <f aca="true" t="shared" si="1" ref="F35:F50">C35*E35</f>
        <v>1420</v>
      </c>
    </row>
    <row r="36" spans="1:6" ht="18.75" customHeight="1">
      <c r="A36" s="56">
        <v>4</v>
      </c>
      <c r="B36" s="64" t="s">
        <v>75</v>
      </c>
      <c r="C36" s="59">
        <v>2</v>
      </c>
      <c r="D36" s="26" t="s">
        <v>12</v>
      </c>
      <c r="E36" s="26">
        <v>578</v>
      </c>
      <c r="F36" s="42">
        <f t="shared" si="1"/>
        <v>1156</v>
      </c>
    </row>
    <row r="37" spans="1:6" ht="18.75" customHeight="1">
      <c r="A37" s="56">
        <v>5</v>
      </c>
      <c r="B37" s="64" t="s">
        <v>76</v>
      </c>
      <c r="C37" s="59">
        <v>1</v>
      </c>
      <c r="D37" s="26" t="s">
        <v>12</v>
      </c>
      <c r="E37" s="26">
        <v>2360</v>
      </c>
      <c r="F37" s="42">
        <f t="shared" si="1"/>
        <v>2360</v>
      </c>
    </row>
    <row r="38" spans="1:6" ht="18.75" customHeight="1">
      <c r="A38" s="56">
        <v>6</v>
      </c>
      <c r="B38" s="64" t="s">
        <v>77</v>
      </c>
      <c r="C38" s="59">
        <v>2</v>
      </c>
      <c r="D38" s="26" t="s">
        <v>12</v>
      </c>
      <c r="E38" s="26">
        <v>3760</v>
      </c>
      <c r="F38" s="42">
        <f t="shared" si="1"/>
        <v>7520</v>
      </c>
    </row>
    <row r="39" spans="1:6" ht="18.75" customHeight="1">
      <c r="A39" s="56">
        <v>7</v>
      </c>
      <c r="B39" s="64" t="s">
        <v>78</v>
      </c>
      <c r="C39" s="59">
        <v>1</v>
      </c>
      <c r="D39" s="26" t="s">
        <v>12</v>
      </c>
      <c r="E39" s="26">
        <v>11001.6</v>
      </c>
      <c r="F39" s="42">
        <f t="shared" si="1"/>
        <v>11001.6</v>
      </c>
    </row>
    <row r="40" spans="1:6" ht="18.75" customHeight="1">
      <c r="A40" s="56">
        <v>8</v>
      </c>
      <c r="B40" s="64" t="s">
        <v>79</v>
      </c>
      <c r="C40" s="59">
        <v>1</v>
      </c>
      <c r="D40" s="26" t="s">
        <v>12</v>
      </c>
      <c r="E40" s="26">
        <v>29800</v>
      </c>
      <c r="F40" s="42">
        <f t="shared" si="1"/>
        <v>29800</v>
      </c>
    </row>
    <row r="41" spans="1:6" ht="18.75" customHeight="1">
      <c r="A41" s="56">
        <v>9</v>
      </c>
      <c r="B41" s="64" t="s">
        <v>80</v>
      </c>
      <c r="C41" s="59">
        <v>2</v>
      </c>
      <c r="D41" s="26" t="s">
        <v>12</v>
      </c>
      <c r="E41" s="26">
        <v>2350</v>
      </c>
      <c r="F41" s="42">
        <f t="shared" si="1"/>
        <v>4700</v>
      </c>
    </row>
    <row r="42" spans="1:6" ht="18.75" customHeight="1">
      <c r="A42" s="56">
        <v>10</v>
      </c>
      <c r="B42" s="64" t="s">
        <v>81</v>
      </c>
      <c r="C42" s="59">
        <v>2</v>
      </c>
      <c r="D42" s="26" t="s">
        <v>12</v>
      </c>
      <c r="E42" s="26">
        <v>790</v>
      </c>
      <c r="F42" s="42">
        <f t="shared" si="1"/>
        <v>1580</v>
      </c>
    </row>
    <row r="43" spans="1:6" ht="18.75" customHeight="1">
      <c r="A43" s="56">
        <v>11</v>
      </c>
      <c r="B43" s="61" t="s">
        <v>82</v>
      </c>
      <c r="C43" s="59">
        <v>1</v>
      </c>
      <c r="D43" s="26" t="s">
        <v>12</v>
      </c>
      <c r="E43" s="26">
        <v>1593</v>
      </c>
      <c r="F43" s="42">
        <f t="shared" si="1"/>
        <v>1593</v>
      </c>
    </row>
    <row r="44" spans="1:6" ht="18.75" customHeight="1">
      <c r="A44" s="56">
        <v>12</v>
      </c>
      <c r="B44" s="62" t="s">
        <v>83</v>
      </c>
      <c r="C44" s="59">
        <v>1</v>
      </c>
      <c r="D44" s="26" t="s">
        <v>12</v>
      </c>
      <c r="E44" s="26">
        <v>2499</v>
      </c>
      <c r="F44" s="42">
        <f t="shared" si="1"/>
        <v>2499</v>
      </c>
    </row>
    <row r="45" spans="1:6" ht="18.75" customHeight="1">
      <c r="A45" s="56">
        <v>13</v>
      </c>
      <c r="B45" s="64" t="s">
        <v>84</v>
      </c>
      <c r="C45" s="59">
        <v>3</v>
      </c>
      <c r="D45" s="26" t="s">
        <v>12</v>
      </c>
      <c r="E45" s="26">
        <v>875</v>
      </c>
      <c r="F45" s="42">
        <f t="shared" si="1"/>
        <v>2625</v>
      </c>
    </row>
    <row r="46" spans="1:6" ht="18.75" customHeight="1">
      <c r="A46" s="56">
        <v>14</v>
      </c>
      <c r="B46" s="63" t="s">
        <v>85</v>
      </c>
      <c r="C46" s="59">
        <v>1</v>
      </c>
      <c r="D46" s="26" t="s">
        <v>12</v>
      </c>
      <c r="E46" s="26">
        <v>2500</v>
      </c>
      <c r="F46" s="42">
        <f t="shared" si="1"/>
        <v>2500</v>
      </c>
    </row>
    <row r="47" spans="1:6" ht="18.75" customHeight="1">
      <c r="A47" s="56">
        <v>15</v>
      </c>
      <c r="B47" s="63" t="s">
        <v>86</v>
      </c>
      <c r="C47" s="59">
        <v>10</v>
      </c>
      <c r="D47" s="26" t="s">
        <v>12</v>
      </c>
      <c r="E47" s="26">
        <v>120</v>
      </c>
      <c r="F47" s="42">
        <f t="shared" si="1"/>
        <v>1200</v>
      </c>
    </row>
    <row r="48" spans="1:6" ht="18.75" customHeight="1">
      <c r="A48" s="56">
        <v>16</v>
      </c>
      <c r="B48" s="63" t="s">
        <v>87</v>
      </c>
      <c r="C48" s="59">
        <v>10</v>
      </c>
      <c r="D48" s="26" t="s">
        <v>12</v>
      </c>
      <c r="E48" s="26">
        <v>125</v>
      </c>
      <c r="F48" s="42">
        <f t="shared" si="1"/>
        <v>1250</v>
      </c>
    </row>
    <row r="49" spans="1:6" ht="18.75" customHeight="1">
      <c r="A49" s="56">
        <v>17</v>
      </c>
      <c r="B49" s="63" t="s">
        <v>27</v>
      </c>
      <c r="C49" s="59">
        <v>1</v>
      </c>
      <c r="D49" s="26"/>
      <c r="E49" s="26">
        <v>1000</v>
      </c>
      <c r="F49" s="42">
        <f t="shared" si="1"/>
        <v>1000</v>
      </c>
    </row>
    <row r="50" spans="1:6" ht="18.75" customHeight="1">
      <c r="A50" s="56">
        <v>18</v>
      </c>
      <c r="B50" s="63" t="s">
        <v>0</v>
      </c>
      <c r="C50" s="59">
        <v>1</v>
      </c>
      <c r="D50" s="26"/>
      <c r="E50" s="26">
        <v>1000</v>
      </c>
      <c r="F50" s="42">
        <f t="shared" si="1"/>
        <v>1000</v>
      </c>
    </row>
    <row r="51" spans="1:6" ht="18.75" customHeight="1">
      <c r="A51" s="56">
        <v>19</v>
      </c>
      <c r="B51" s="11" t="s">
        <v>1</v>
      </c>
      <c r="C51" s="59"/>
      <c r="D51" s="26"/>
      <c r="E51" s="27"/>
      <c r="F51" s="35">
        <f>SUM(F33:F50)*20%</f>
        <v>16860.52</v>
      </c>
    </row>
    <row r="52" spans="1:6" ht="18.75" customHeight="1" thickBot="1">
      <c r="A52" s="28">
        <v>20</v>
      </c>
      <c r="B52" s="60" t="s">
        <v>5</v>
      </c>
      <c r="C52" s="29"/>
      <c r="D52" s="29"/>
      <c r="E52" s="30"/>
      <c r="F52" s="43">
        <f>SUM(F33:F51)</f>
        <v>101163.12000000001</v>
      </c>
    </row>
    <row r="53" spans="1:7" ht="18.75" customHeight="1">
      <c r="A53" s="19"/>
      <c r="B53" s="18" t="s">
        <v>71</v>
      </c>
      <c r="C53" s="19"/>
      <c r="D53" s="19"/>
      <c r="E53" s="19"/>
      <c r="F53" s="65"/>
      <c r="G53" s="14"/>
    </row>
    <row r="54" spans="1:7" ht="18.75" customHeight="1" thickBot="1">
      <c r="A54" s="19"/>
      <c r="B54" s="66" t="s">
        <v>37</v>
      </c>
      <c r="C54" s="19"/>
      <c r="D54" s="19"/>
      <c r="E54" s="19"/>
      <c r="F54" s="65"/>
      <c r="G54" s="14"/>
    </row>
    <row r="55" spans="1:6" s="16" customFormat="1" ht="18.75" customHeight="1">
      <c r="A55" s="49">
        <v>1</v>
      </c>
      <c r="B55" s="20" t="s">
        <v>22</v>
      </c>
      <c r="C55" s="21">
        <v>1</v>
      </c>
      <c r="D55" s="21" t="s">
        <v>34</v>
      </c>
      <c r="E55" s="21">
        <f>(60*50)+(100*30)+(200*2)+(30*10)</f>
        <v>6700</v>
      </c>
      <c r="F55" s="40">
        <f>C55*E55</f>
        <v>6700</v>
      </c>
    </row>
    <row r="56" spans="1:6" ht="18.75" customHeight="1">
      <c r="A56" s="46">
        <v>2</v>
      </c>
      <c r="B56" s="15" t="s">
        <v>13</v>
      </c>
      <c r="C56" s="10">
        <f>(30+30+(1.2*22))+(12.5+12.5+(3*15))</f>
        <v>156.4</v>
      </c>
      <c r="D56" s="10" t="s">
        <v>56</v>
      </c>
      <c r="E56" s="10">
        <v>180</v>
      </c>
      <c r="F56" s="37">
        <f aca="true" t="shared" si="2" ref="F56:F62">C56*E56</f>
        <v>28152</v>
      </c>
    </row>
    <row r="57" spans="1:6" ht="18.75" customHeight="1">
      <c r="A57" s="46">
        <v>3</v>
      </c>
      <c r="B57" s="15" t="s">
        <v>24</v>
      </c>
      <c r="C57" s="10">
        <f>30+(22*1.8)+12.5+5</f>
        <v>87.1</v>
      </c>
      <c r="D57" s="10" t="s">
        <v>56</v>
      </c>
      <c r="E57" s="10">
        <v>220</v>
      </c>
      <c r="F57" s="37">
        <f t="shared" si="2"/>
        <v>19162</v>
      </c>
    </row>
    <row r="58" spans="1:6" ht="18.75" customHeight="1">
      <c r="A58" s="46">
        <v>4</v>
      </c>
      <c r="B58" s="15" t="s">
        <v>11</v>
      </c>
      <c r="C58" s="10">
        <v>30</v>
      </c>
      <c r="D58" s="10" t="s">
        <v>56</v>
      </c>
      <c r="E58" s="10">
        <v>30</v>
      </c>
      <c r="F58" s="37">
        <f t="shared" si="2"/>
        <v>900</v>
      </c>
    </row>
    <row r="59" spans="1:6" ht="18.75" customHeight="1">
      <c r="A59" s="46">
        <v>5</v>
      </c>
      <c r="B59" s="15" t="s">
        <v>88</v>
      </c>
      <c r="C59" s="10">
        <v>1</v>
      </c>
      <c r="D59" s="10" t="s">
        <v>18</v>
      </c>
      <c r="E59" s="10">
        <v>12000</v>
      </c>
      <c r="F59" s="37">
        <f t="shared" si="2"/>
        <v>12000</v>
      </c>
    </row>
    <row r="60" spans="1:6" ht="18.75" customHeight="1">
      <c r="A60" s="46">
        <v>6</v>
      </c>
      <c r="B60" s="15" t="s">
        <v>35</v>
      </c>
      <c r="C60" s="10">
        <f>(30+(1.2*22))+(12.5+(3*15))</f>
        <v>113.9</v>
      </c>
      <c r="D60" s="10" t="s">
        <v>56</v>
      </c>
      <c r="E60" s="10">
        <v>120</v>
      </c>
      <c r="F60" s="37">
        <f t="shared" si="2"/>
        <v>13668</v>
      </c>
    </row>
    <row r="61" spans="1:6" ht="18.75" customHeight="1">
      <c r="A61" s="46">
        <v>7</v>
      </c>
      <c r="B61" s="15" t="s">
        <v>19</v>
      </c>
      <c r="C61" s="10">
        <v>1</v>
      </c>
      <c r="D61" s="10" t="s">
        <v>10</v>
      </c>
      <c r="E61" s="10">
        <v>800</v>
      </c>
      <c r="F61" s="37">
        <f t="shared" si="2"/>
        <v>800</v>
      </c>
    </row>
    <row r="62" spans="1:6" ht="18.75" customHeight="1">
      <c r="A62" s="46">
        <v>8</v>
      </c>
      <c r="B62" s="15" t="s">
        <v>57</v>
      </c>
      <c r="C62" s="10">
        <v>10</v>
      </c>
      <c r="D62" s="10" t="s">
        <v>18</v>
      </c>
      <c r="E62" s="10">
        <v>280</v>
      </c>
      <c r="F62" s="37">
        <f t="shared" si="2"/>
        <v>2800</v>
      </c>
    </row>
    <row r="63" spans="1:6" ht="18.75" customHeight="1">
      <c r="A63" s="46">
        <v>9</v>
      </c>
      <c r="B63" s="68" t="s">
        <v>1</v>
      </c>
      <c r="C63" s="4"/>
      <c r="D63" s="4"/>
      <c r="E63" s="4"/>
      <c r="F63" s="37">
        <f>SUM(F55:F62)*20%</f>
        <v>16836.4</v>
      </c>
    </row>
    <row r="64" spans="1:6" ht="18.75" customHeight="1" thickBot="1">
      <c r="A64" s="47">
        <v>10</v>
      </c>
      <c r="B64" s="69" t="s">
        <v>5</v>
      </c>
      <c r="C64" s="13"/>
      <c r="D64" s="13"/>
      <c r="E64" s="13"/>
      <c r="F64" s="38">
        <f>SUM(F55:F63)</f>
        <v>101018.4</v>
      </c>
    </row>
    <row r="65" spans="1:6" ht="18.75" customHeight="1" thickBot="1">
      <c r="A65" s="19"/>
      <c r="B65" s="70" t="s">
        <v>38</v>
      </c>
      <c r="C65" s="19"/>
      <c r="D65" s="19"/>
      <c r="E65" s="19"/>
      <c r="F65" s="39"/>
    </row>
    <row r="66" spans="1:6" ht="18.75" customHeight="1">
      <c r="A66" s="49">
        <v>1</v>
      </c>
      <c r="B66" s="20" t="s">
        <v>23</v>
      </c>
      <c r="C66" s="21">
        <f>C57</f>
        <v>87.1</v>
      </c>
      <c r="D66" s="21" t="s">
        <v>56</v>
      </c>
      <c r="E66" s="21">
        <v>180</v>
      </c>
      <c r="F66" s="40">
        <f aca="true" t="shared" si="3" ref="F66:F79">C66*E66</f>
        <v>15677.999999999998</v>
      </c>
    </row>
    <row r="67" spans="1:6" ht="18.75" customHeight="1">
      <c r="A67" s="46">
        <v>2</v>
      </c>
      <c r="B67" s="15" t="s">
        <v>25</v>
      </c>
      <c r="C67" s="10">
        <f>3.5*87</f>
        <v>304.5</v>
      </c>
      <c r="D67" s="10" t="s">
        <v>58</v>
      </c>
      <c r="E67" s="10">
        <v>5</v>
      </c>
      <c r="F67" s="37">
        <f t="shared" si="3"/>
        <v>1522.5</v>
      </c>
    </row>
    <row r="68" spans="1:6" ht="18.75" customHeight="1">
      <c r="A68" s="46">
        <v>3</v>
      </c>
      <c r="B68" s="15" t="s">
        <v>59</v>
      </c>
      <c r="C68" s="10">
        <f>30*1.5</f>
        <v>45</v>
      </c>
      <c r="D68" s="10" t="s">
        <v>60</v>
      </c>
      <c r="E68" s="10">
        <v>15</v>
      </c>
      <c r="F68" s="37">
        <f t="shared" si="3"/>
        <v>675</v>
      </c>
    </row>
    <row r="69" spans="1:6" s="14" customFormat="1" ht="18.75" customHeight="1">
      <c r="A69" s="46">
        <v>4</v>
      </c>
      <c r="B69" s="15" t="s">
        <v>89</v>
      </c>
      <c r="C69" s="10">
        <f>C60*8.5</f>
        <v>968.1500000000001</v>
      </c>
      <c r="D69" s="10" t="s">
        <v>61</v>
      </c>
      <c r="E69" s="10">
        <v>5.44</v>
      </c>
      <c r="F69" s="37">
        <f t="shared" si="3"/>
        <v>5266.736000000001</v>
      </c>
    </row>
    <row r="70" spans="1:6" s="16" customFormat="1" ht="18.75" customHeight="1">
      <c r="A70" s="46">
        <v>5</v>
      </c>
      <c r="B70" s="15" t="s">
        <v>69</v>
      </c>
      <c r="C70" s="10">
        <f>C56*0.12</f>
        <v>18.768</v>
      </c>
      <c r="D70" s="10" t="s">
        <v>16</v>
      </c>
      <c r="E70" s="10">
        <v>280</v>
      </c>
      <c r="F70" s="37">
        <f>C70*E70+0.07</f>
        <v>5255.11</v>
      </c>
    </row>
    <row r="71" spans="1:6" ht="18.75" customHeight="1">
      <c r="A71" s="46">
        <v>6</v>
      </c>
      <c r="B71" s="15" t="s">
        <v>15</v>
      </c>
      <c r="C71" s="10">
        <f>8.2*2</f>
        <v>16.4</v>
      </c>
      <c r="D71" s="10" t="s">
        <v>8</v>
      </c>
      <c r="E71" s="10">
        <v>123</v>
      </c>
      <c r="F71" s="37">
        <f t="shared" si="3"/>
        <v>2017.1999999999998</v>
      </c>
    </row>
    <row r="72" spans="1:6" ht="18.75" customHeight="1">
      <c r="A72" s="46">
        <v>7</v>
      </c>
      <c r="B72" s="15" t="s">
        <v>90</v>
      </c>
      <c r="C72" s="10">
        <v>1</v>
      </c>
      <c r="D72" s="10" t="s">
        <v>47</v>
      </c>
      <c r="E72" s="10">
        <v>2700</v>
      </c>
      <c r="F72" s="37">
        <f t="shared" si="3"/>
        <v>2700</v>
      </c>
    </row>
    <row r="73" spans="1:6" ht="18.75" customHeight="1">
      <c r="A73" s="46">
        <v>8</v>
      </c>
      <c r="B73" s="17" t="s">
        <v>62</v>
      </c>
      <c r="C73" s="10">
        <v>76</v>
      </c>
      <c r="D73" s="10" t="s">
        <v>6</v>
      </c>
      <c r="E73" s="10">
        <v>120</v>
      </c>
      <c r="F73" s="37">
        <f t="shared" si="3"/>
        <v>9120</v>
      </c>
    </row>
    <row r="74" spans="1:6" ht="18.75" customHeight="1">
      <c r="A74" s="46">
        <v>9</v>
      </c>
      <c r="B74" s="17" t="s">
        <v>26</v>
      </c>
      <c r="C74" s="10">
        <v>1</v>
      </c>
      <c r="D74" s="10" t="s">
        <v>6</v>
      </c>
      <c r="E74" s="10">
        <v>4700</v>
      </c>
      <c r="F74" s="37">
        <f t="shared" si="3"/>
        <v>4700</v>
      </c>
    </row>
    <row r="75" spans="1:6" ht="18.75" customHeight="1">
      <c r="A75" s="46">
        <v>10</v>
      </c>
      <c r="B75" s="15" t="s">
        <v>63</v>
      </c>
      <c r="C75" s="10">
        <v>3</v>
      </c>
      <c r="D75" s="10" t="s">
        <v>12</v>
      </c>
      <c r="E75" s="10">
        <v>1000</v>
      </c>
      <c r="F75" s="37">
        <f t="shared" si="3"/>
        <v>3000</v>
      </c>
    </row>
    <row r="76" spans="1:6" ht="18.75" customHeight="1">
      <c r="A76" s="46">
        <v>11</v>
      </c>
      <c r="B76" s="31" t="s">
        <v>64</v>
      </c>
      <c r="C76" s="10">
        <v>2</v>
      </c>
      <c r="D76" s="10" t="s">
        <v>12</v>
      </c>
      <c r="E76" s="10">
        <v>10000</v>
      </c>
      <c r="F76" s="37">
        <f t="shared" si="3"/>
        <v>20000</v>
      </c>
    </row>
    <row r="77" spans="1:6" ht="18.75" customHeight="1">
      <c r="A77" s="46">
        <v>12</v>
      </c>
      <c r="B77" s="31" t="s">
        <v>40</v>
      </c>
      <c r="C77" s="10">
        <v>1</v>
      </c>
      <c r="D77" s="10" t="s">
        <v>12</v>
      </c>
      <c r="E77" s="10">
        <v>10000</v>
      </c>
      <c r="F77" s="37">
        <f t="shared" si="3"/>
        <v>10000</v>
      </c>
    </row>
    <row r="78" spans="1:6" ht="18.75" customHeight="1">
      <c r="A78" s="46">
        <v>13</v>
      </c>
      <c r="B78" s="17" t="s">
        <v>39</v>
      </c>
      <c r="C78" s="10">
        <v>3</v>
      </c>
      <c r="D78" s="10" t="s">
        <v>9</v>
      </c>
      <c r="E78" s="10">
        <v>1500</v>
      </c>
      <c r="F78" s="37">
        <f t="shared" si="3"/>
        <v>4500</v>
      </c>
    </row>
    <row r="79" spans="1:6" ht="18.75" customHeight="1">
      <c r="A79" s="46">
        <v>14</v>
      </c>
      <c r="B79" s="3" t="s">
        <v>49</v>
      </c>
      <c r="C79" s="4">
        <v>1</v>
      </c>
      <c r="D79" s="10" t="s">
        <v>18</v>
      </c>
      <c r="E79" s="4">
        <v>982</v>
      </c>
      <c r="F79" s="37">
        <f t="shared" si="3"/>
        <v>982</v>
      </c>
    </row>
    <row r="80" spans="1:6" ht="18.75" customHeight="1">
      <c r="A80" s="46">
        <v>15</v>
      </c>
      <c r="B80" s="11" t="s">
        <v>1</v>
      </c>
      <c r="C80" s="4"/>
      <c r="D80" s="4"/>
      <c r="E80" s="4"/>
      <c r="F80" s="37">
        <f>SUM(F66:F79)*20%</f>
        <v>17083.3092</v>
      </c>
    </row>
    <row r="81" spans="1:6" ht="18.75" customHeight="1" thickBot="1">
      <c r="A81" s="47">
        <v>16</v>
      </c>
      <c r="B81" s="12" t="s">
        <v>5</v>
      </c>
      <c r="C81" s="13"/>
      <c r="D81" s="13"/>
      <c r="E81" s="13"/>
      <c r="F81" s="38">
        <f>SUM(F66:F80)</f>
        <v>102499.8552</v>
      </c>
    </row>
    <row r="82" spans="1:6" ht="18.75" customHeight="1" thickBot="1">
      <c r="A82" s="50"/>
      <c r="B82" s="22"/>
      <c r="C82" s="23"/>
      <c r="D82" s="23"/>
      <c r="E82" s="23"/>
      <c r="F82" s="39"/>
    </row>
    <row r="83" spans="1:6" ht="18.75" customHeight="1">
      <c r="A83" s="49">
        <v>1</v>
      </c>
      <c r="B83" s="32" t="s">
        <v>41</v>
      </c>
      <c r="C83" s="33"/>
      <c r="D83" s="33"/>
      <c r="E83" s="33"/>
      <c r="F83" s="40">
        <f>SUM(F4:F7)+SUM(F12:F17)+SUM(F21:F29)+SUM(F33:F50)+SUM(F55:F62)+SUM(F66:F79)</f>
        <v>416666.66599999997</v>
      </c>
    </row>
    <row r="84" spans="1:6" ht="18.75" customHeight="1">
      <c r="A84" s="46">
        <v>2</v>
      </c>
      <c r="B84" s="11" t="s">
        <v>1</v>
      </c>
      <c r="C84" s="4"/>
      <c r="D84" s="4"/>
      <c r="E84" s="4"/>
      <c r="F84" s="37">
        <f>F8+F18+F30+F51+F63+F80</f>
        <v>83333.33320000001</v>
      </c>
    </row>
    <row r="85" spans="1:6" ht="18.75" customHeight="1" thickBot="1">
      <c r="A85" s="51">
        <v>3</v>
      </c>
      <c r="B85" s="12" t="s">
        <v>42</v>
      </c>
      <c r="C85" s="13"/>
      <c r="D85" s="13"/>
      <c r="E85" s="13"/>
      <c r="F85" s="43">
        <f>F9+F19+F31+F52+F64+F81</f>
        <v>499999.99919999996</v>
      </c>
    </row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</sheetData>
  <hyperlinks>
    <hyperlink ref="B4" r:id="rId1" display="LEGO Classic Кубики-кубики-кубики"/>
    <hyperlink ref="B5" r:id="rId2" display="LEGO DUPLO Мои первые кубики"/>
    <hyperlink ref="B76" r:id="rId3" display="Шафа- купе розмір 3,5 м.п."/>
    <hyperlink ref="B77" r:id="rId4" display="Праска з парогенератором"/>
    <hyperlink ref="B6" r:id="rId5" display="LEGO Education Маленькі платформи для будівництва (22 шт)"/>
    <hyperlink ref="B36" r:id="rId6" display="http://neposedam.com.ua/tovar_doska-dlya-presa-i-spini"/>
    <hyperlink ref="B37" r:id="rId7" display="http://neposedam.com.ua/tovar_sled-1"/>
    <hyperlink ref="B38" r:id="rId8" display="http://neposedam.com.ua/tovar_trenager-kidigo-barer"/>
    <hyperlink ref="B39" r:id="rId9" display="http://neposedam.com.ua/tovar_koleso-kids"/>
    <hyperlink ref="B40" r:id="rId10" display="http://neposedam.com.ua/tovar_trenager Kidigo"/>
    <hyperlink ref="B41" r:id="rId11" display="http://neposedam.com.ua/tovar_krovat-cherdak"/>
    <hyperlink ref="B42" r:id="rId12" display="http://neposedam.com.ua/tovar_La-5383"/>
    <hyperlink ref="B45" r:id="rId13" display="http://neposedam.com.ua/tovar_00-mat-krat"/>
  </hyperlinks>
  <printOptions/>
  <pageMargins left="0.7874015748031497" right="0.7874015748031497" top="0.3" bottom="0.24" header="0.5118110236220472" footer="0.5118110236220472"/>
  <pageSetup fitToHeight="2" fitToWidth="1" horizontalDpi="600" verticalDpi="600" orientation="portrait" paperSize="9" scale="59" r:id="rId15"/>
  <drawing r:id="rId1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Оля</dc:creator>
  <cp:keywords/>
  <dc:description/>
  <cp:lastModifiedBy>Оля</cp:lastModifiedBy>
  <cp:lastPrinted>2019-02-25T11:49:38Z</cp:lastPrinted>
  <dcterms:created xsi:type="dcterms:W3CDTF">2019-02-25T11:43:37Z</dcterms:created>
  <dcterms:modified xsi:type="dcterms:W3CDTF">2019-03-13T22:11:39Z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