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xr:revisionPtr revIDLastSave="0" documentId="8_{E83D3EC6-E28B-4AFE-BD44-B3E4C365007B}" xr6:coauthVersionLast="43" xr6:coauthVersionMax="43" xr10:uidLastSave="{00000000-0000-0000-0000-000000000000}"/>
  <bookViews>
    <workbookView xWindow="-120" yWindow="-120" windowWidth="20730" windowHeight="11160" xr2:uid="{8A08AA25-7B44-4FB2-A4F2-72247ECD05E9}"/>
  </bookViews>
  <sheets>
    <sheet name="Узагальнення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7" i="2"/>
  <c r="F26" i="2"/>
  <c r="F25" i="2"/>
  <c r="F27" i="2"/>
  <c r="F22" i="2" l="1"/>
  <c r="F30" i="2" l="1"/>
  <c r="F29" i="2"/>
  <c r="F28" i="2"/>
  <c r="F24" i="2"/>
  <c r="E23" i="2"/>
  <c r="F23" i="2" s="1"/>
  <c r="E21" i="2"/>
  <c r="F21" i="2" s="1"/>
  <c r="E19" i="2"/>
  <c r="F19" i="2" s="1"/>
  <c r="E18" i="2"/>
  <c r="F18" i="2" s="1"/>
  <c r="F17" i="2"/>
  <c r="F16" i="2" s="1"/>
  <c r="F15" i="2"/>
  <c r="E14" i="2"/>
  <c r="F14" i="2" s="1"/>
  <c r="E12" i="2"/>
  <c r="F12" i="2" s="1"/>
  <c r="E11" i="2"/>
  <c r="F11" i="2" s="1"/>
  <c r="E10" i="2"/>
  <c r="F10" i="2" s="1"/>
  <c r="E8" i="2"/>
  <c r="F8" i="2" s="1"/>
  <c r="E7" i="2"/>
  <c r="F7" i="2" s="1"/>
  <c r="E6" i="2"/>
  <c r="F6" i="2" s="1"/>
  <c r="F5" i="2" l="1"/>
  <c r="F20" i="2"/>
  <c r="F13" i="2"/>
  <c r="F9" i="2"/>
</calcChain>
</file>

<file path=xl/sharedStrings.xml><?xml version="1.0" encoding="utf-8"?>
<sst xmlns="http://schemas.openxmlformats.org/spreadsheetml/2006/main" count="37" uniqueCount="37">
  <si>
    <t>Технічне оснащення</t>
  </si>
  <si>
    <t>№</t>
  </si>
  <si>
    <t>каб</t>
  </si>
  <si>
    <t>Найменування товарів (робіт, послуг)</t>
  </si>
  <si>
    <t>кіс-сть одиниць</t>
  </si>
  <si>
    <t>Ціна за одиницю,  грн</t>
  </si>
  <si>
    <t>Вартість, грн</t>
  </si>
  <si>
    <t>Комплект оргтехніки</t>
  </si>
  <si>
    <t>ПК комплект для адміністрації</t>
  </si>
  <si>
    <r>
      <t xml:space="preserve">Монітор </t>
    </r>
    <r>
      <rPr>
        <i/>
        <sz val="14"/>
        <color theme="1"/>
        <rFont val="Times New Roman"/>
        <family val="1"/>
        <charset val="204"/>
      </rPr>
      <t>РК монітор AOC G2260VWQ6</t>
    </r>
    <r>
      <rPr>
        <sz val="14"/>
        <color theme="1"/>
        <rFont val="Times New Roman"/>
        <family val="1"/>
        <charset val="204"/>
      </rPr>
      <t xml:space="preserve">   </t>
    </r>
    <r>
      <rPr>
        <i/>
        <sz val="10"/>
        <color theme="1"/>
        <rFont val="Times New Roman"/>
        <family val="1"/>
        <charset val="204"/>
      </rPr>
      <t>21,5"; TN; матове; 1920x1080; 16:9; VGA (D-sub); HDMI; DisplayPort; частота оновлення: 75 Гц</t>
    </r>
  </si>
  <si>
    <r>
      <t xml:space="preserve"> Неттоп</t>
    </r>
    <r>
      <rPr>
        <i/>
        <sz val="14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Lenovo ThinkCentre M900 Tiny (10FL0036UA)</t>
    </r>
    <r>
      <rPr>
        <i/>
        <sz val="14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Опис
Комп'ютер; Неттоп; Intel Core i5-6500; 3,1 ГГц; ОЗП: 16 ГБ; DDR4; HDD: 1000 ГБ; SSD: 256 ГБ; графічний адаптер: інтегрований Intel HD Graphics 530 Встановленою ОС Windows 10 Pro</t>
    </r>
  </si>
  <si>
    <r>
      <t xml:space="preserve">Клавіатура+мишка </t>
    </r>
    <r>
      <rPr>
        <i/>
        <sz val="10"/>
        <color theme="1"/>
        <rFont val="Times New Roman"/>
        <family val="1"/>
        <charset val="204"/>
      </rPr>
      <t>LOGIC LKM-201, USB, Black (MK-LC-LKM-201-RU)</t>
    </r>
    <r>
      <rPr>
        <sz val="14"/>
        <color theme="1"/>
        <rFont val="Times New Roman"/>
        <family val="1"/>
        <charset val="204"/>
      </rPr>
      <t xml:space="preserve">
</t>
    </r>
  </si>
  <si>
    <t>ПК комплект (секретар, бібліотека)</t>
  </si>
  <si>
    <r>
      <t xml:space="preserve">РК монітор AOC M2060SWQ Black </t>
    </r>
    <r>
      <rPr>
        <i/>
        <sz val="12"/>
        <color theme="1"/>
        <rFont val="Times New Roman"/>
        <family val="1"/>
        <charset val="204"/>
      </rPr>
      <t>РК монітор; 19,53"; VA; матове; 1920x1080; 16:9; VGA (D-sub); DisplayPort; частота оновлення: 55-76 Гц</t>
    </r>
  </si>
  <si>
    <r>
      <t>десктоп QBox I1082</t>
    </r>
    <r>
      <rPr>
        <i/>
        <sz val="12"/>
        <color theme="1"/>
        <rFont val="Times New Roman"/>
        <family val="1"/>
        <charset val="204"/>
      </rPr>
      <t xml:space="preserve"> Комп'ютер; десктоп; Intel Core i5-7400; 3,0-3,5 ГГц; ОЗП: 8 ГБ; DDR4; HDD: 1000 ГБ; SSD: 120 ГБ; графічний адаптер: інтегрований Intel HD Graphics 630</t>
    </r>
  </si>
  <si>
    <r>
      <t xml:space="preserve">Клавіатура+мишка </t>
    </r>
    <r>
      <rPr>
        <i/>
        <sz val="10"/>
        <color theme="1"/>
        <rFont val="Times New Roman"/>
        <family val="1"/>
        <charset val="204"/>
      </rPr>
      <t>LOGIC LKM-201, USB, Black (MK-LC-LKM-201-RU)</t>
    </r>
  </si>
  <si>
    <r>
      <t xml:space="preserve"> Ноутбук </t>
    </r>
    <r>
      <rPr>
        <i/>
        <sz val="14"/>
        <color theme="1"/>
        <rFont val="Times New Roman"/>
        <family val="1"/>
        <charset val="204"/>
      </rPr>
      <t>HP 250 G6 (1XN75EA</t>
    </r>
    <r>
      <rPr>
        <sz val="14"/>
        <color theme="1"/>
        <rFont val="Times New Roman"/>
        <family val="1"/>
        <charset val="204"/>
      </rPr>
      <t>)</t>
    </r>
    <r>
      <rPr>
        <i/>
        <sz val="10"/>
        <color theme="1"/>
        <rFont val="Times New Roman"/>
        <family val="1"/>
        <charset val="204"/>
      </rPr>
      <t xml:space="preserve"> з дисководом Класичний; 15,6"; SVA; 1920x1080; Intel Core i7-7500U; 2,7 ГГц; ОЗП: 8 ГБ; Intel HD Graphics 620; SSD: 256 ГБ; 1,86 кг; ОС: Windows 10 Pro; колір: сріблястий</t>
    </r>
  </si>
  <si>
    <r>
      <t xml:space="preserve">Ноутбуки без дисководів </t>
    </r>
    <r>
      <rPr>
        <i/>
        <sz val="12"/>
        <color theme="1"/>
        <rFont val="Times New Roman"/>
        <family val="1"/>
        <charset val="204"/>
      </rPr>
      <t>Ноутбук HP ProBook 450 G5 (3KY76ES)</t>
    </r>
  </si>
  <si>
    <r>
      <t xml:space="preserve">Мультимедійна акустика SVEN 247 ; </t>
    </r>
    <r>
      <rPr>
        <i/>
        <sz val="10"/>
        <color theme="1"/>
        <rFont val="Times New Roman"/>
        <family val="1"/>
        <charset val="204"/>
      </rPr>
      <t>потужність: 4 (2х2) Вт; кількість каналів: 2.0; кількість смуг: 1; частотний діапазон: 90-20000 Гц</t>
    </r>
  </si>
  <si>
    <t>Дошка UkrBoards магнітна сухостираєма 120х180см</t>
  </si>
  <si>
    <r>
      <t xml:space="preserve">Проектор Epson EB-696Ui  </t>
    </r>
    <r>
      <rPr>
        <i/>
        <sz val="9"/>
        <color theme="1"/>
        <rFont val="Times New Roman"/>
        <family val="1"/>
        <charset val="204"/>
      </rPr>
      <t xml:space="preserve"> Технология: LCD: 3 х 0.67" P-Si TFT
Надкоротка відстань проекції: екран 90 дюймів всього з 53 см
Ресурс лампи 10 000 годин
Контрастність: 16 000:1
Яскравість: 3 800 ANSI lm
Розширення: WUXGA (1920х1200)
Інтерактивне изображення на будь якій поверхні
Можливість використання інтерактивних функцій  без ПК
Автоматичне калібрування інтерактивної функції
Функція розпізнання жестів і дотиків пальцями
Можливість використровувати  до двох інтерактивних стилусів однчасно
Єдине інтерактивне зображення в двох проекторах
Підтримка сканера і принтера (без ПК)
Настінне креплення в комплекті
Можливість проекції на стіл
Режим «Бела дошка»
Корекція вертикальних і горизонтальних трапецієдальних спотворень
Функція Quick Corner
Пергляд зображень з USB флеш-накопичувачів
Передача зображень, звуку і сигналів управління по USB
Передача зображень і звуку по бездротовій мережі Wi-Fi
Моніторинг, управління і передача зображення і звуку по дротовій мережі
Вбудований динамік 16 Вт
Можливість подключення документ-камери Epson
Подтримка MHL
Функція копіювання налаштувань і оновлення прошивки через USB
Швидке включення і миттєве виключення</t>
    </r>
  </si>
  <si>
    <r>
      <t xml:space="preserve">Проектор Epson EB-675WI </t>
    </r>
    <r>
      <rPr>
        <i/>
        <sz val="9"/>
        <color theme="1"/>
        <rFont val="Times New Roman"/>
        <family val="1"/>
        <charset val="204"/>
      </rPr>
      <t>Технологія: LCD: 3 х 0.59" P-Si TFT
Надкоротка  відстань проекції: екран 74.3 дюймів всього з 44,3 см
Ресурс лампи 10 000 годин</t>
    </r>
    <r>
      <rPr>
        <sz val="9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>Контрастність: 14 000:1
Яскравість: 3 200 ANSI lm
Розширення: WXGA (1280х800)
Інтерактивне зображення на будь якій поверхні
Можливість використання інтерактивних функцій без ПК
Автоматичне калібрування інтерактивної функції
Можливість використовувати  до двох інтерактивних стілусів однчасно
Єдине інтерактивне зображення в двох проекторів
Підтримка сканера і принтера (без ПК)
Настінне крепление в комплекті
Можливість проекції на стіл
Режим «Бела дошка»
Корекція вертикальних і горизонтальних трапецеїдальних спотворень
Функція Quick Corner
Перегляд зображень з USB флеш-накопичувачів
Передача зображення, звуку і сигналів управління по USB
Передача зображення, звуку по бездротовій мережі Wi-Fi
Моніторинг, управління і передача зображення ізвуку по проводній мережі
Вбудований динамік 16 Вт
Можливість подключення документ-камери Epson
Подтримка MHL
Функція копиювання налаштування і оновлення прошивки через USB
Швидке включення і  миттєве виключення</t>
    </r>
  </si>
  <si>
    <t>Монтаж проекторів</t>
  </si>
  <si>
    <t>Роутер TP-Link Archer C50</t>
  </si>
  <si>
    <t>Магнітола</t>
  </si>
  <si>
    <t>Всього</t>
  </si>
  <si>
    <r>
      <t>Обов’язковий резерв  в кошторисі проекту20%</t>
    </r>
    <r>
      <rPr>
        <sz val="14"/>
        <color rgb="FF000000"/>
        <rFont val="Times New Roman"/>
        <family val="1"/>
        <charset val="204"/>
      </rPr>
      <t> </t>
    </r>
  </si>
  <si>
    <t>Ноутруки</t>
  </si>
  <si>
    <r>
      <t xml:space="preserve">БФП </t>
    </r>
    <r>
      <rPr>
        <i/>
        <sz val="12"/>
        <color theme="1"/>
        <rFont val="Times New Roman"/>
        <family val="1"/>
        <charset val="204"/>
      </rPr>
      <t xml:space="preserve">Canon i-Sensys MF732Cdw с Wi-Fi (1474C013) + USB cable </t>
    </r>
    <r>
      <rPr>
        <sz val="14"/>
        <color theme="1"/>
        <rFont val="Times New Roman"/>
        <family val="1"/>
        <charset val="204"/>
      </rPr>
      <t xml:space="preserve">        </t>
    </r>
    <r>
      <rPr>
        <i/>
        <sz val="10"/>
        <color theme="1"/>
        <rFont val="Times New Roman"/>
        <family val="1"/>
        <charset val="204"/>
      </rPr>
      <t xml:space="preserve"> Л</t>
    </r>
    <r>
      <rPr>
        <i/>
        <sz val="8"/>
        <color theme="1"/>
        <rFont val="Times New Roman"/>
        <family val="1"/>
        <charset val="204"/>
      </rPr>
      <t>азерне МФУ А4 колір. (Принтер, копір, сканер), Принтер (швидкість друку ч / б 27 стр / хв, кол .: 27 стор / хв, до 21.9 з. / Хв. Ч / б двосторонній друк (A4) дозвіл: 600х600 т / д,, (макс. До 1200 * 1200 т / д), час виходу першої сторінки - 8.3 сек / черн., 8.6 сек / колір) Мови принтера: UFRII, PCL 5c, PCL 6 Пам'ять: 1 Гб Додаткові функції друку: безпечна друк, кнопка друку з USB-накопичувача (JPEG / TIFF / PDF), підтримка сервісу «Віртуальний принтер Google», iOS: AirPrint, додаток Canon PRINT Business, Android: сертифікація Mopria, модуль Canon Print Service, додаток Canon PRINT Business Копір (швидкість: однобічна - до 27 копій / хв, двостороння - до 21.9 зобр / хв, 600 * 600 т / д ,, max к-ть копій: 99, масштабування: 25-400%), Сканер кольоровий (швидкість одностороннього сканування: ч / б до 27 з / хв, колір: до 14 з / хв,, дозвіл: 600х600 т / д (до 9600 * 9600) глибина кольору: 24 біт, формат файлів: PDF, JPEG, TIFF), Цифрова передача даних: scan to E-mail (TIFF, JPEG, PDF), scan to PC, scan to USB, scan to FTP, scan to Cloud Дуплекс: так </t>
    </r>
  </si>
  <si>
    <t>Багатофункціональні пристрої</t>
  </si>
  <si>
    <t>Проектори</t>
  </si>
  <si>
    <t>Вартість проекту загалом</t>
  </si>
  <si>
    <t>Сучасній школі - сучасну техніку</t>
  </si>
  <si>
    <t>Кошторис до громадського проекту №50</t>
  </si>
  <si>
    <r>
      <t xml:space="preserve">Проектор Epson EB-670 </t>
    </r>
    <r>
      <rPr>
        <i/>
        <sz val="9"/>
        <color theme="1"/>
        <rFont val="Times New Roman"/>
        <family val="1"/>
        <charset val="204"/>
      </rPr>
      <t>Технологія: LCD: 3 х 0.55" P-Si TFT
Надкоротка іфдстань проекції: екран 68.9 дюймів всього с 44,3 см
Ресурс лампи 10 000 годин
Контрастність: 14 000:1
Яскравість: 3 100 ANSI lm
Розширення: XGA (1024х768)
Настінне кріплення в комплекті
Можливість проекції на стіл
Корекція вертикальних і горизонтальних трапеціїдальних спотворень
Функція Quick Corner
Перегляд зображень з USB флеш-накопичувачів
Передача зображень, звуку і сигналів управліня по USB
Передача зображеня и звуку по безпровідній мережі Wi-Fi
Моніторинг, управлення і передача зображень и звуку по проводній мережі
Вбудований динамік 16 Вт
Можливість подключення документ-камери Epson
Підтримка MHL
Функція копіювання налаштувань і оновлення прошивки через USB
Швидке включення і миттєве виключення</t>
    </r>
  </si>
  <si>
    <t>Монтаж магнітрих дошок</t>
  </si>
  <si>
    <t>Встановлення та налаштування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</si>
</sst>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₴_-;\-* #,##0.00_₴_-;_-* &quot;-&quot;??_₴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555555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164" fontId="4" fillId="0" borderId="3" xfId="2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4" fillId="0" borderId="5" xfId="2" applyFont="1" applyBorder="1" applyAlignment="1">
      <alignment horizontal="center" vertical="center" wrapText="1"/>
    </xf>
    <xf numFmtId="0" fontId="4" fillId="0" borderId="6" xfId="1" applyFont="1" applyBorder="1"/>
    <xf numFmtId="0" fontId="2" fillId="0" borderId="6" xfId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9" xfId="1" applyFont="1" applyBorder="1"/>
    <xf numFmtId="0" fontId="2" fillId="0" borderId="10" xfId="1" applyFont="1" applyBorder="1" applyAlignment="1">
      <alignment wrapText="1"/>
    </xf>
    <xf numFmtId="0" fontId="2" fillId="0" borderId="9" xfId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3" fillId="0" borderId="0" xfId="1" applyFont="1"/>
    <xf numFmtId="0" fontId="2" fillId="0" borderId="12" xfId="1" applyFont="1" applyBorder="1"/>
    <xf numFmtId="0" fontId="2" fillId="0" borderId="12" xfId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2" fillId="0" borderId="6" xfId="1" applyFont="1" applyBorder="1"/>
    <xf numFmtId="0" fontId="2" fillId="0" borderId="14" xfId="1" applyFont="1" applyBorder="1" applyAlignment="1">
      <alignment horizontal="left" vertical="center" wrapText="1"/>
    </xf>
    <xf numFmtId="164" fontId="2" fillId="0" borderId="15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left" wrapText="1"/>
    </xf>
    <xf numFmtId="0" fontId="2" fillId="0" borderId="16" xfId="1" applyFont="1" applyBorder="1"/>
    <xf numFmtId="0" fontId="2" fillId="0" borderId="17" xfId="1" applyFont="1" applyBorder="1" applyAlignment="1">
      <alignment horizontal="right" wrapText="1"/>
    </xf>
    <xf numFmtId="0" fontId="2" fillId="0" borderId="16" xfId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5" xfId="1" applyFont="1" applyBorder="1"/>
    <xf numFmtId="0" fontId="2" fillId="0" borderId="15" xfId="1" applyFont="1" applyBorder="1" applyAlignment="1">
      <alignment wrapText="1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/>
    <xf numFmtId="0" fontId="2" fillId="0" borderId="22" xfId="1" applyFont="1" applyBorder="1" applyAlignment="1">
      <alignment wrapText="1"/>
    </xf>
    <xf numFmtId="0" fontId="2" fillId="0" borderId="22" xfId="1" applyFont="1" applyBorder="1" applyAlignment="1">
      <alignment horizontal="center" vertical="center"/>
    </xf>
    <xf numFmtId="0" fontId="2" fillId="0" borderId="6" xfId="1" applyFont="1" applyBorder="1" applyAlignment="1">
      <alignment wrapText="1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right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/>
    <xf numFmtId="0" fontId="2" fillId="0" borderId="25" xfId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/>
    <xf numFmtId="0" fontId="2" fillId="0" borderId="5" xfId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14" fillId="0" borderId="0" xfId="1" applyFont="1"/>
    <xf numFmtId="0" fontId="1" fillId="0" borderId="0" xfId="1"/>
    <xf numFmtId="0" fontId="15" fillId="0" borderId="0" xfId="3"/>
    <xf numFmtId="0" fontId="2" fillId="0" borderId="15" xfId="1" applyFont="1" applyBorder="1" applyAlignment="1">
      <alignment horizontal="left" wrapText="1"/>
    </xf>
    <xf numFmtId="0" fontId="2" fillId="0" borderId="17" xfId="1" applyFont="1" applyBorder="1" applyAlignment="1">
      <alignment horizontal="left" wrapText="1"/>
    </xf>
    <xf numFmtId="164" fontId="4" fillId="0" borderId="15" xfId="1" applyNumberFormat="1" applyFont="1" applyBorder="1" applyAlignment="1">
      <alignment horizontal="center" vertical="center"/>
    </xf>
    <xf numFmtId="0" fontId="2" fillId="0" borderId="27" xfId="1" applyFont="1" applyBorder="1"/>
    <xf numFmtId="164" fontId="2" fillId="0" borderId="20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vertical="center" wrapText="1"/>
    </xf>
    <xf numFmtId="0" fontId="4" fillId="0" borderId="6" xfId="1" applyFont="1" applyBorder="1" applyAlignment="1">
      <alignment wrapText="1"/>
    </xf>
    <xf numFmtId="164" fontId="4" fillId="0" borderId="12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4" fillId="0" borderId="26" xfId="1" applyFont="1" applyBorder="1" applyAlignment="1">
      <alignment horizontal="left" wrapText="1"/>
    </xf>
    <xf numFmtId="164" fontId="2" fillId="0" borderId="18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7" xfId="1" applyFont="1" applyBorder="1" applyAlignment="1">
      <alignment horizontal="right"/>
    </xf>
    <xf numFmtId="0" fontId="4" fillId="0" borderId="27" xfId="1" applyFont="1" applyBorder="1" applyAlignment="1">
      <alignment horizontal="center" vertical="center"/>
    </xf>
    <xf numFmtId="0" fontId="12" fillId="0" borderId="15" xfId="1" applyFont="1" applyBorder="1"/>
    <xf numFmtId="0" fontId="4" fillId="0" borderId="15" xfId="1" applyFont="1" applyBorder="1" applyAlignment="1">
      <alignment horizontal="right"/>
    </xf>
    <xf numFmtId="164" fontId="6" fillId="0" borderId="15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2" fillId="0" borderId="31" xfId="1" applyFont="1" applyBorder="1" applyAlignment="1">
      <alignment horizontal="center" vertical="center"/>
    </xf>
  </cellXfs>
  <cellStyles count="4">
    <cellStyle name="Гіперпосилання" xfId="3" builtinId="8"/>
    <cellStyle name="Звичайний" xfId="0" builtinId="0"/>
    <cellStyle name="Звичайний 2" xfId="1" xr:uid="{8A307A58-1D6B-45B9-B0B3-53B729BF9CF0}"/>
    <cellStyle name="Фінансовий 2" xfId="2" xr:uid="{657B9CC8-8CF3-48D1-9BC1-44EC6BE12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olon365-my.sharepoint.com/personal/v_umanec_obolon365_net/Documents/&#1043;&#1088;&#1086;&#1084;&#1072;&#1076;&#1089;&#1100;&#1082;&#1080;&#1081;%20&#1087;&#1088;&#1086;&#1077;&#1082;&#1090;/&#1056;&#1086;&#1079;&#1088;&#1072;&#1093;&#1091;&#1085;&#1086;&#1082;%20&#1043;&#1056;&#1054;&#1052;&#1040;&#1044;&#1057;&#1068;&#1050;&#1048;&#1049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алізація"/>
      <sheetName val=" ПК"/>
      <sheetName val="МФУ"/>
      <sheetName val="Проектори"/>
      <sheetName val="Акустичні системи"/>
      <sheetName val="Дошки магнітні"/>
      <sheetName val="Узагальнення"/>
      <sheetName val="Узагальнення однакові проектори"/>
      <sheetName val="Узагальнення однакові проек бео"/>
    </sheetNames>
    <sheetDataSet>
      <sheetData sheetId="0"/>
      <sheetData sheetId="1">
        <row r="4">
          <cell r="F4">
            <v>5000</v>
          </cell>
        </row>
        <row r="5">
          <cell r="F5">
            <v>17000</v>
          </cell>
        </row>
        <row r="6">
          <cell r="F6">
            <v>500</v>
          </cell>
        </row>
        <row r="13">
          <cell r="F13">
            <v>3000</v>
          </cell>
        </row>
        <row r="14">
          <cell r="F14">
            <v>19500</v>
          </cell>
        </row>
        <row r="15">
          <cell r="F15">
            <v>500</v>
          </cell>
        </row>
        <row r="88">
          <cell r="F88">
            <v>27000</v>
          </cell>
        </row>
      </sheetData>
      <sheetData sheetId="2"/>
      <sheetData sheetId="3">
        <row r="71">
          <cell r="E71">
            <v>95000</v>
          </cell>
        </row>
        <row r="113">
          <cell r="E113">
            <v>120000</v>
          </cell>
        </row>
      </sheetData>
      <sheetData sheetId="4">
        <row r="9">
          <cell r="E9">
            <v>500</v>
          </cell>
        </row>
      </sheetData>
      <sheetData sheetId="5">
        <row r="67">
          <cell r="E67">
            <v>2000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EBD6-47A4-414B-A6D0-8F0227A5523B}">
  <sheetPr>
    <pageSetUpPr fitToPage="1"/>
  </sheetPr>
  <dimension ref="A1:J47"/>
  <sheetViews>
    <sheetView tabSelected="1" topLeftCell="A25" zoomScale="112" zoomScaleNormal="112" workbookViewId="0">
      <selection activeCell="F39" sqref="F39"/>
    </sheetView>
  </sheetViews>
  <sheetFormatPr defaultRowHeight="18.75" x14ac:dyDescent="0.3"/>
  <cols>
    <col min="1" max="1" width="4" style="2" bestFit="1" customWidth="1"/>
    <col min="2" max="2" width="14.5703125" style="1" hidden="1" customWidth="1"/>
    <col min="3" max="3" width="60.85546875" style="1" customWidth="1"/>
    <col min="4" max="4" width="20" style="2" customWidth="1"/>
    <col min="5" max="5" width="21.42578125" style="2" customWidth="1"/>
    <col min="6" max="6" width="19.85546875" style="2" bestFit="1" customWidth="1"/>
    <col min="7" max="16384" width="9.140625" style="1"/>
  </cols>
  <sheetData>
    <row r="1" spans="1:10" x14ac:dyDescent="0.3">
      <c r="A1" s="84" t="s">
        <v>33</v>
      </c>
      <c r="B1" s="84"/>
      <c r="C1" s="84"/>
      <c r="D1" s="84"/>
      <c r="E1" s="84"/>
      <c r="F1" s="84"/>
    </row>
    <row r="2" spans="1:10" ht="19.5" thickBot="1" x14ac:dyDescent="0.35">
      <c r="B2" s="1" t="s">
        <v>0</v>
      </c>
      <c r="C2" s="83" t="s">
        <v>32</v>
      </c>
      <c r="D2" s="83"/>
      <c r="E2" s="3"/>
      <c r="F2" s="3"/>
    </row>
    <row r="3" spans="1:10" s="9" customFormat="1" ht="37.5" x14ac:dyDescent="0.3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</row>
    <row r="4" spans="1:10" s="9" customFormat="1" ht="19.5" thickBot="1" x14ac:dyDescent="0.35">
      <c r="A4" s="10"/>
      <c r="B4" s="11"/>
      <c r="C4" s="11" t="s">
        <v>7</v>
      </c>
      <c r="D4" s="11"/>
      <c r="E4" s="12"/>
      <c r="F4" s="12"/>
    </row>
    <row r="5" spans="1:10" x14ac:dyDescent="0.3">
      <c r="A5" s="85">
        <v>1</v>
      </c>
      <c r="B5" s="13"/>
      <c r="C5" s="13" t="s">
        <v>8</v>
      </c>
      <c r="D5" s="14"/>
      <c r="E5" s="15"/>
      <c r="F5" s="63">
        <f>F8+F7+F6</f>
        <v>202500</v>
      </c>
    </row>
    <row r="6" spans="1:10" ht="45.75" x14ac:dyDescent="0.3">
      <c r="A6" s="86"/>
      <c r="B6" s="16"/>
      <c r="C6" s="17" t="s">
        <v>9</v>
      </c>
      <c r="D6" s="18">
        <v>9</v>
      </c>
      <c r="E6" s="19">
        <f>'[1] ПК'!F4</f>
        <v>5000</v>
      </c>
      <c r="F6" s="59">
        <f t="shared" ref="F6:F12" si="0">D6*E6</f>
        <v>45000</v>
      </c>
      <c r="J6" s="20"/>
    </row>
    <row r="7" spans="1:10" ht="71.25" x14ac:dyDescent="0.3">
      <c r="A7" s="86"/>
      <c r="B7" s="16"/>
      <c r="C7" s="17" t="s">
        <v>10</v>
      </c>
      <c r="D7" s="18">
        <v>9</v>
      </c>
      <c r="E7" s="19">
        <f>'[1] ПК'!F5</f>
        <v>17000</v>
      </c>
      <c r="F7" s="59">
        <f t="shared" si="0"/>
        <v>153000</v>
      </c>
    </row>
    <row r="8" spans="1:10" ht="57" thickBot="1" x14ac:dyDescent="0.35">
      <c r="A8" s="87"/>
      <c r="B8" s="28"/>
      <c r="C8" s="56" t="s">
        <v>11</v>
      </c>
      <c r="D8" s="30">
        <v>9</v>
      </c>
      <c r="E8" s="31">
        <f>'[1] ПК'!F6</f>
        <v>500</v>
      </c>
      <c r="F8" s="60">
        <f t="shared" si="0"/>
        <v>4500</v>
      </c>
    </row>
    <row r="9" spans="1:10" x14ac:dyDescent="0.3">
      <c r="A9" s="85">
        <v>2</v>
      </c>
      <c r="B9" s="24"/>
      <c r="C9" s="13" t="s">
        <v>12</v>
      </c>
      <c r="D9" s="14"/>
      <c r="E9" s="15"/>
      <c r="F9" s="63">
        <f>F12+F11+F10</f>
        <v>46000</v>
      </c>
    </row>
    <row r="10" spans="1:10" ht="50.25" x14ac:dyDescent="0.3">
      <c r="A10" s="86"/>
      <c r="B10" s="16"/>
      <c r="C10" s="25" t="s">
        <v>13</v>
      </c>
      <c r="D10" s="18">
        <v>2</v>
      </c>
      <c r="E10" s="19">
        <f>'[1] ПК'!F13</f>
        <v>3000</v>
      </c>
      <c r="F10" s="59">
        <f t="shared" si="0"/>
        <v>6000</v>
      </c>
    </row>
    <row r="11" spans="1:10" ht="66.75" x14ac:dyDescent="0.3">
      <c r="A11" s="86"/>
      <c r="B11" s="16"/>
      <c r="C11" s="27" t="s">
        <v>14</v>
      </c>
      <c r="D11" s="18">
        <v>2</v>
      </c>
      <c r="E11" s="19">
        <f>'[1] ПК'!F14</f>
        <v>19500</v>
      </c>
      <c r="F11" s="59">
        <f t="shared" si="0"/>
        <v>39000</v>
      </c>
    </row>
    <row r="12" spans="1:10" ht="33.75" thickBot="1" x14ac:dyDescent="0.35">
      <c r="A12" s="87"/>
      <c r="B12" s="28"/>
      <c r="C12" s="29" t="s">
        <v>15</v>
      </c>
      <c r="D12" s="30">
        <v>2</v>
      </c>
      <c r="E12" s="31">
        <f>'[1] ПК'!F15</f>
        <v>500</v>
      </c>
      <c r="F12" s="60">
        <f t="shared" si="0"/>
        <v>1000</v>
      </c>
    </row>
    <row r="13" spans="1:10" x14ac:dyDescent="0.3">
      <c r="A13" s="85">
        <v>3</v>
      </c>
      <c r="B13" s="58"/>
      <c r="C13" s="72" t="s">
        <v>27</v>
      </c>
      <c r="D13" s="14"/>
      <c r="E13" s="15"/>
      <c r="F13" s="63">
        <f>F15+F14</f>
        <v>271750</v>
      </c>
    </row>
    <row r="14" spans="1:10" ht="58.5" x14ac:dyDescent="0.3">
      <c r="A14" s="86"/>
      <c r="B14" s="33"/>
      <c r="C14" s="34" t="s">
        <v>16</v>
      </c>
      <c r="D14" s="35">
        <v>1</v>
      </c>
      <c r="E14" s="26">
        <f>'[1] ПК'!F88</f>
        <v>27000</v>
      </c>
      <c r="F14" s="59">
        <f>D14*E14</f>
        <v>27000</v>
      </c>
    </row>
    <row r="15" spans="1:10" ht="36" thickBot="1" x14ac:dyDescent="0.35">
      <c r="A15" s="87"/>
      <c r="B15" s="37"/>
      <c r="C15" s="38" t="s">
        <v>17</v>
      </c>
      <c r="D15" s="30">
        <v>11</v>
      </c>
      <c r="E15" s="31">
        <v>22250</v>
      </c>
      <c r="F15" s="73">
        <f t="shared" ref="F15:F30" si="1">D15*E15</f>
        <v>244750</v>
      </c>
    </row>
    <row r="16" spans="1:10" ht="19.5" thickBot="1" x14ac:dyDescent="0.35">
      <c r="A16" s="85">
        <v>4</v>
      </c>
      <c r="B16" s="58"/>
      <c r="C16" s="65" t="s">
        <v>29</v>
      </c>
      <c r="D16" s="14"/>
      <c r="E16" s="61"/>
      <c r="F16" s="63">
        <f>F17</f>
        <v>208000</v>
      </c>
    </row>
    <row r="17" spans="1:6" ht="196.5" x14ac:dyDescent="0.3">
      <c r="A17" s="86"/>
      <c r="B17" s="24"/>
      <c r="C17" s="55" t="s">
        <v>28</v>
      </c>
      <c r="D17" s="35">
        <v>16</v>
      </c>
      <c r="E17" s="26">
        <v>13000</v>
      </c>
      <c r="F17" s="62">
        <f t="shared" si="1"/>
        <v>208000</v>
      </c>
    </row>
    <row r="18" spans="1:6" ht="46.5" thickBot="1" x14ac:dyDescent="0.35">
      <c r="A18" s="41">
        <v>8</v>
      </c>
      <c r="B18" s="21"/>
      <c r="C18" s="42" t="s">
        <v>18</v>
      </c>
      <c r="D18" s="22">
        <v>12</v>
      </c>
      <c r="E18" s="23">
        <f>'[1]Акустичні системи'!E9</f>
        <v>500</v>
      </c>
      <c r="F18" s="66">
        <f t="shared" si="1"/>
        <v>6000</v>
      </c>
    </row>
    <row r="19" spans="1:6" ht="38.25" thickBot="1" x14ac:dyDescent="0.35">
      <c r="A19" s="43">
        <v>9</v>
      </c>
      <c r="B19" s="44"/>
      <c r="C19" s="64" t="s">
        <v>19</v>
      </c>
      <c r="D19" s="45">
        <v>9</v>
      </c>
      <c r="E19" s="46">
        <f>'[1]Дошки магнітні'!E67</f>
        <v>2000</v>
      </c>
      <c r="F19" s="51">
        <f t="shared" si="1"/>
        <v>18000</v>
      </c>
    </row>
    <row r="20" spans="1:6" ht="19.5" thickBot="1" x14ac:dyDescent="0.35">
      <c r="A20" s="81">
        <v>10</v>
      </c>
      <c r="B20" s="58"/>
      <c r="C20" s="70" t="s">
        <v>30</v>
      </c>
      <c r="D20" s="67"/>
      <c r="E20" s="68"/>
      <c r="F20" s="69">
        <f>F21++F22+F23</f>
        <v>848000</v>
      </c>
    </row>
    <row r="21" spans="1:6" ht="344.25" x14ac:dyDescent="0.3">
      <c r="A21" s="82"/>
      <c r="B21" s="24"/>
      <c r="C21" s="40" t="s">
        <v>20</v>
      </c>
      <c r="D21" s="14">
        <v>1</v>
      </c>
      <c r="E21" s="15">
        <f>[1]Проектори!E113</f>
        <v>120000</v>
      </c>
      <c r="F21" s="15">
        <f t="shared" si="1"/>
        <v>120000</v>
      </c>
    </row>
    <row r="22" spans="1:6" ht="236.25" x14ac:dyDescent="0.3">
      <c r="A22" s="41"/>
      <c r="B22" s="21"/>
      <c r="C22" s="80" t="s">
        <v>34</v>
      </c>
      <c r="D22" s="22">
        <v>1</v>
      </c>
      <c r="E22" s="23">
        <v>63000</v>
      </c>
      <c r="F22" s="23">
        <f>D22*E22</f>
        <v>63000</v>
      </c>
    </row>
    <row r="23" spans="1:6" ht="330.75" x14ac:dyDescent="0.3">
      <c r="A23" s="47">
        <v>11</v>
      </c>
      <c r="B23" s="48"/>
      <c r="C23" s="71" t="s">
        <v>21</v>
      </c>
      <c r="D23" s="49">
        <v>7</v>
      </c>
      <c r="E23" s="50">
        <f>[1]Проектори!E71</f>
        <v>95000</v>
      </c>
      <c r="F23" s="50">
        <f t="shared" si="1"/>
        <v>665000</v>
      </c>
    </row>
    <row r="24" spans="1:6" x14ac:dyDescent="0.3">
      <c r="A24" s="35">
        <v>12</v>
      </c>
      <c r="B24" s="33"/>
      <c r="C24" s="34" t="s">
        <v>22</v>
      </c>
      <c r="D24" s="35">
        <v>8</v>
      </c>
      <c r="E24" s="26">
        <v>1500</v>
      </c>
      <c r="F24" s="26">
        <f>D24*E24</f>
        <v>12000</v>
      </c>
    </row>
    <row r="25" spans="1:6" x14ac:dyDescent="0.3">
      <c r="A25" s="88">
        <v>13</v>
      </c>
      <c r="B25" s="33"/>
      <c r="C25" s="34" t="s">
        <v>35</v>
      </c>
      <c r="D25" s="35">
        <v>9</v>
      </c>
      <c r="E25" s="26">
        <v>300</v>
      </c>
      <c r="F25" s="26">
        <f t="shared" ref="F25:F27" si="2">D25*E25</f>
        <v>2700</v>
      </c>
    </row>
    <row r="26" spans="1:6" x14ac:dyDescent="0.3">
      <c r="A26" s="35">
        <v>14</v>
      </c>
      <c r="B26" s="33"/>
      <c r="C26" s="34" t="s">
        <v>36</v>
      </c>
      <c r="D26" s="35">
        <v>9</v>
      </c>
      <c r="E26" s="26">
        <v>600</v>
      </c>
      <c r="F26" s="26">
        <f t="shared" si="2"/>
        <v>5400</v>
      </c>
    </row>
    <row r="27" spans="1:6" x14ac:dyDescent="0.3">
      <c r="A27" s="88">
        <v>15</v>
      </c>
      <c r="B27" s="33"/>
      <c r="C27" s="33" t="s">
        <v>23</v>
      </c>
      <c r="D27" s="35">
        <v>2</v>
      </c>
      <c r="E27" s="26">
        <v>1000</v>
      </c>
      <c r="F27" s="26">
        <f t="shared" si="2"/>
        <v>2000</v>
      </c>
    </row>
    <row r="28" spans="1:6" x14ac:dyDescent="0.3">
      <c r="A28" s="35">
        <v>16</v>
      </c>
      <c r="B28" s="33"/>
      <c r="C28" s="33" t="s">
        <v>24</v>
      </c>
      <c r="D28" s="35">
        <v>1</v>
      </c>
      <c r="E28" s="26">
        <v>2500</v>
      </c>
      <c r="F28" s="26">
        <f t="shared" si="1"/>
        <v>2500</v>
      </c>
    </row>
    <row r="29" spans="1:6" ht="19.5" thickBot="1" x14ac:dyDescent="0.35">
      <c r="A29" s="47"/>
      <c r="B29" s="33"/>
      <c r="C29" s="33"/>
      <c r="D29" s="35"/>
      <c r="E29" s="35"/>
      <c r="F29" s="26">
        <f t="shared" si="1"/>
        <v>0</v>
      </c>
    </row>
    <row r="30" spans="1:6" ht="19.5" hidden="1" thickBot="1" x14ac:dyDescent="0.35">
      <c r="A30" s="32">
        <v>20</v>
      </c>
      <c r="B30" s="33"/>
      <c r="C30" s="33"/>
      <c r="D30" s="35"/>
      <c r="E30" s="35"/>
      <c r="F30" s="26">
        <f t="shared" si="1"/>
        <v>0</v>
      </c>
    </row>
    <row r="31" spans="1:6" ht="19.5" hidden="1" thickBot="1" x14ac:dyDescent="0.35">
      <c r="A31" s="32">
        <v>21</v>
      </c>
      <c r="B31" s="33"/>
      <c r="C31" s="33"/>
      <c r="D31" s="35"/>
      <c r="E31" s="35"/>
      <c r="F31" s="35"/>
    </row>
    <row r="32" spans="1:6" ht="19.5" hidden="1" thickBot="1" x14ac:dyDescent="0.35">
      <c r="A32" s="32">
        <v>22</v>
      </c>
      <c r="B32" s="33"/>
      <c r="C32" s="33"/>
      <c r="D32" s="35"/>
      <c r="E32" s="35"/>
      <c r="F32" s="35"/>
    </row>
    <row r="33" spans="1:6" ht="19.5" hidden="1" thickBot="1" x14ac:dyDescent="0.35">
      <c r="A33" s="32">
        <v>23</v>
      </c>
      <c r="B33" s="33"/>
      <c r="C33" s="33"/>
      <c r="D33" s="35"/>
      <c r="E33" s="35"/>
      <c r="F33" s="35"/>
    </row>
    <row r="34" spans="1:6" ht="19.5" hidden="1" thickBot="1" x14ac:dyDescent="0.35">
      <c r="A34" s="32">
        <v>24</v>
      </c>
      <c r="B34" s="33"/>
      <c r="C34" s="33"/>
      <c r="D34" s="35"/>
      <c r="E34" s="35"/>
      <c r="F34" s="35"/>
    </row>
    <row r="35" spans="1:6" ht="19.5" hidden="1" thickBot="1" x14ac:dyDescent="0.35">
      <c r="A35" s="32">
        <v>25</v>
      </c>
      <c r="B35" s="33"/>
      <c r="C35" s="33"/>
      <c r="D35" s="35"/>
      <c r="E35" s="35"/>
      <c r="F35" s="35"/>
    </row>
    <row r="36" spans="1:6" ht="19.5" hidden="1" thickBot="1" x14ac:dyDescent="0.35">
      <c r="A36" s="36">
        <v>26</v>
      </c>
      <c r="B36" s="37"/>
      <c r="C36" s="37"/>
      <c r="D36" s="39"/>
      <c r="E36" s="39"/>
      <c r="F36" s="39"/>
    </row>
    <row r="37" spans="1:6" x14ac:dyDescent="0.3">
      <c r="A37" s="74"/>
      <c r="B37" s="75"/>
      <c r="C37" s="75" t="s">
        <v>25</v>
      </c>
      <c r="D37" s="76"/>
      <c r="E37" s="76"/>
      <c r="F37" s="69">
        <f>F5+F9+F13+F16+F18+F19+F20+F24+F25+F26+F27+F28</f>
        <v>1624850</v>
      </c>
    </row>
    <row r="38" spans="1:6" ht="19.5" x14ac:dyDescent="0.35">
      <c r="A38" s="35"/>
      <c r="B38" s="33"/>
      <c r="C38" s="77" t="s">
        <v>26</v>
      </c>
      <c r="D38" s="35"/>
      <c r="E38" s="35"/>
      <c r="F38" s="79">
        <f>F37*20%</f>
        <v>324970</v>
      </c>
    </row>
    <row r="39" spans="1:6" x14ac:dyDescent="0.3">
      <c r="A39" s="35"/>
      <c r="B39" s="33"/>
      <c r="C39" s="78" t="s">
        <v>31</v>
      </c>
      <c r="D39" s="35"/>
      <c r="E39" s="35"/>
      <c r="F39" s="57">
        <f>SUM(F37:F38)</f>
        <v>1949820</v>
      </c>
    </row>
    <row r="44" spans="1:6" x14ac:dyDescent="0.3">
      <c r="C44" s="52"/>
    </row>
    <row r="45" spans="1:6" x14ac:dyDescent="0.3">
      <c r="C45" s="53"/>
    </row>
    <row r="46" spans="1:6" x14ac:dyDescent="0.3">
      <c r="C46" s="54"/>
    </row>
    <row r="47" spans="1:6" x14ac:dyDescent="0.3">
      <c r="C47" s="52"/>
    </row>
  </sheetData>
  <mergeCells count="7">
    <mergeCell ref="A20:A21"/>
    <mergeCell ref="C2:D2"/>
    <mergeCell ref="A1:F1"/>
    <mergeCell ref="A5:A8"/>
    <mergeCell ref="A9:A12"/>
    <mergeCell ref="A13:A15"/>
    <mergeCell ref="A16:A17"/>
  </mergeCells>
  <pageMargins left="0.7" right="0.7" top="0.75" bottom="0.75" header="0.3" footer="0.3"/>
  <pageSetup paperSize="9" scale="69" fitToHeight="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Узагальнення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cp:lastPrinted>2019-03-21T09:41:20Z</cp:lastPrinted>
  <dcterms:created xsi:type="dcterms:W3CDTF">2019-02-18T14:59:05Z</dcterms:created>
  <dcterms:modified xsi:type="dcterms:W3CDTF">2019-03-21T09:45:46Z</dcterms:modified>
</cp:coreProperties>
</file>