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ранты\Громадський бюджет\Смальта ГБ 19\"/>
    </mc:Choice>
  </mc:AlternateContent>
  <bookViews>
    <workbookView xWindow="0" yWindow="0" windowWidth="20340" windowHeight="8100"/>
  </bookViews>
  <sheets>
    <sheet name="кошторис ГБ2019" sheetId="6" r:id="rId1"/>
  </sheets>
  <calcPr calcId="162913"/>
</workbook>
</file>

<file path=xl/calcChain.xml><?xml version="1.0" encoding="utf-8"?>
<calcChain xmlns="http://schemas.openxmlformats.org/spreadsheetml/2006/main">
  <c r="F24" i="6" l="1"/>
  <c r="F33" i="6" l="1"/>
  <c r="K33" i="6" s="1"/>
  <c r="F32" i="6"/>
  <c r="K32" i="6" s="1"/>
  <c r="H32" i="6" s="1"/>
  <c r="F31" i="6"/>
  <c r="K31" i="6" s="1"/>
  <c r="H31" i="6" s="1"/>
  <c r="F11" i="6" l="1"/>
  <c r="F20" i="6"/>
  <c r="K20" i="6" s="1"/>
  <c r="I35" i="6"/>
  <c r="G35" i="6"/>
  <c r="K30" i="6"/>
  <c r="H30" i="6" s="1"/>
  <c r="F29" i="6"/>
  <c r="K29" i="6" s="1"/>
  <c r="H29" i="6" s="1"/>
  <c r="F28" i="6"/>
  <c r="K28" i="6" s="1"/>
  <c r="H28" i="6" s="1"/>
  <c r="F27" i="6"/>
  <c r="K27" i="6" s="1"/>
  <c r="H27" i="6" s="1"/>
  <c r="F26" i="6"/>
  <c r="K26" i="6" s="1"/>
  <c r="H26" i="6" s="1"/>
  <c r="K24" i="6"/>
  <c r="H24" i="6" s="1"/>
  <c r="F23" i="6"/>
  <c r="K23" i="6" s="1"/>
  <c r="H23" i="6" s="1"/>
  <c r="F21" i="6"/>
  <c r="K21" i="6" s="1"/>
  <c r="H21" i="6" s="1"/>
  <c r="F16" i="6"/>
  <c r="K16" i="6" s="1"/>
  <c r="F15" i="6"/>
  <c r="F14" i="6"/>
  <c r="K14" i="6" s="1"/>
  <c r="F13" i="6"/>
  <c r="H12" i="6"/>
  <c r="K15" i="6" l="1"/>
  <c r="K13" i="6"/>
  <c r="F17" i="6"/>
  <c r="K17" i="6" s="1"/>
  <c r="F19" i="6"/>
  <c r="F34" i="6" s="1"/>
  <c r="H20" i="6"/>
  <c r="H13" i="6"/>
  <c r="H14" i="6"/>
  <c r="H15" i="6"/>
  <c r="K11" i="6"/>
  <c r="F35" i="6" l="1"/>
  <c r="K19" i="6"/>
  <c r="H19" i="6" s="1"/>
  <c r="H17" i="6"/>
  <c r="K34" i="6" l="1"/>
  <c r="H34" i="6" s="1"/>
  <c r="J35" i="6"/>
  <c r="H11" i="6"/>
  <c r="H35" i="6" s="1"/>
  <c r="K35" i="6" l="1"/>
</calcChain>
</file>

<file path=xl/sharedStrings.xml><?xml version="1.0" encoding="utf-8"?>
<sst xmlns="http://schemas.openxmlformats.org/spreadsheetml/2006/main" count="87" uniqueCount="69">
  <si>
    <t>Назва статті витрат на виконання програми (проекту, заходу)</t>
  </si>
  <si>
    <t>Розрахунок витрат</t>
  </si>
  <si>
    <t>Оренда місць проведення заходу</t>
  </si>
  <si>
    <t>Всього витрат</t>
  </si>
  <si>
    <t>тис. грн.</t>
  </si>
  <si>
    <t>тис. грн</t>
  </si>
  <si>
    <t>ціна</t>
  </si>
  <si>
    <t>вартість</t>
  </si>
  <si>
    <t xml:space="preserve">кількість </t>
  </si>
  <si>
    <t>од. вим.</t>
  </si>
  <si>
    <t>осіб</t>
  </si>
  <si>
    <t>км</t>
  </si>
  <si>
    <t>Транспортні послуги (трансфер учасників, перевезення обладнання)</t>
  </si>
  <si>
    <t>шт</t>
  </si>
  <si>
    <t>Поліграфічні послуги</t>
  </si>
  <si>
    <t>Друк буклетів з програмою</t>
  </si>
  <si>
    <t>Оренда обладнання</t>
  </si>
  <si>
    <t>порцій</t>
  </si>
  <si>
    <t>http://minibusrent.in.ua/mikroavtobusy.html</t>
  </si>
  <si>
    <t>http://zakaz.wolf.ua/</t>
  </si>
  <si>
    <t>Джерело цінової інформації</t>
  </si>
  <si>
    <t>Дизайн та друк інформаційних баннерів</t>
  </si>
  <si>
    <t>Дизайн та друк почесних грамот і бланків подяк</t>
  </si>
  <si>
    <t>дні</t>
  </si>
  <si>
    <t>Обгрунтування</t>
  </si>
  <si>
    <t>Сума коштів, очікувана з бюджету м.Києва, грн.</t>
  </si>
  <si>
    <t>Сума коштів з інших джерел, грн.</t>
  </si>
  <si>
    <t>Власний внесок організації, грн.</t>
  </si>
  <si>
    <t>Загальна сума коштів на реалізацію проекту, грн.</t>
  </si>
  <si>
    <t>Харчування -обід</t>
  </si>
  <si>
    <t>Кафе "Два гусі"</t>
  </si>
  <si>
    <t>Харчування учасників здійснюється в кафе "Два гусі" за бюджетним меню.</t>
  </si>
  <si>
    <t xml:space="preserve">Для трансферу гостей фестивалю в/з аеропорту або вокзалу та в готель заплановано орендувати мікроавтобус. Для розрахунків використано мінімальну вартість послуг на ринку. </t>
  </si>
  <si>
    <t>Флаєри використовуються для розповсюдження інформації про фестиваль в навчальних закладах та інших громадських місцях. Для розрахунків використано мінімальну вартість послуг на ринку</t>
  </si>
  <si>
    <t>Для розрахунків використано мінімальну вартість послуг на ринку</t>
  </si>
  <si>
    <t>Інформаційні банери планується розмістити на території фестивалю.Для розрахунків використано мінімальну вартість послуг на ринку</t>
  </si>
  <si>
    <t>Грамоти і подяки надаються всім учасникам фестивалю, а також партнерам. Для розрахунків використано мінімальну вартість послуг на ринку</t>
  </si>
  <si>
    <t xml:space="preserve">Витрати на оплату праці </t>
  </si>
  <si>
    <t>Менеджер проекту</t>
  </si>
  <si>
    <t>людино-день</t>
  </si>
  <si>
    <t>Технічний менеджер</t>
  </si>
  <si>
    <t>Нарахування на ФОТ 22%</t>
  </si>
  <si>
    <t>відповідно до Податкового кодексу України</t>
  </si>
  <si>
    <t xml:space="preserve">Резерв </t>
  </si>
  <si>
    <t>В межах нормативу (20% кошторису) відповідно до Положення про громадський бюджет.</t>
  </si>
  <si>
    <t xml:space="preserve">Витрати на проїзд, проживання, харчування учасників заходу </t>
  </si>
  <si>
    <t>Фінансовий менеджер</t>
  </si>
  <si>
    <t xml:space="preserve">Кількість учасників </t>
  </si>
  <si>
    <t>Тривалість заходу</t>
  </si>
  <si>
    <t>Учасників з інших міст</t>
  </si>
  <si>
    <t>Проживання (готель 3* с врахуванням сніданку)</t>
  </si>
  <si>
    <t xml:space="preserve">Друк флаєрів </t>
  </si>
  <si>
    <t>booking.com</t>
  </si>
  <si>
    <t>На підставі договору про співробітництво з НІАМ "Київська фортеця"</t>
  </si>
  <si>
    <t>Стільці</t>
  </si>
  <si>
    <t>шт/доба</t>
  </si>
  <si>
    <t xml:space="preserve">Столи </t>
  </si>
  <si>
    <t>Реклама на сітілайтаї</t>
  </si>
  <si>
    <t>Реклама на радіо</t>
  </si>
  <si>
    <t>https://stulnaprokat.com.ua/arenda-mebeli-dlja-delovoj-vstrechi/</t>
  </si>
  <si>
    <t>Для розміщення глядачів</t>
  </si>
  <si>
    <t>шт/місяць</t>
  </si>
  <si>
    <t>повідомлень</t>
  </si>
  <si>
    <t>Інтернет- реклама</t>
  </si>
  <si>
    <t>показів</t>
  </si>
  <si>
    <t>Менеджер з комунікацій</t>
  </si>
  <si>
    <t>Канцелярські товари та витратні матеріали</t>
  </si>
  <si>
    <t>Для обіду</t>
  </si>
  <si>
    <t>КОШТОРИС ФЕСТИВАЛЮ УКРАЇНСЬКОЇ КЛАСИЧНОЇ МУЗИКИ "СМАЛЬТА" на 2019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</si>
</sst>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1"/>
      <color indexed="63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0070C0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6" fillId="0" borderId="2" xfId="2" applyBorder="1" applyAlignment="1" applyProtection="1">
      <alignment horizontal="center" vertical="center" wrapText="1"/>
    </xf>
    <xf numFmtId="2" fontId="6" fillId="0" borderId="1" xfId="2" applyNumberFormat="1" applyFont="1" applyBorder="1" applyAlignment="1" applyProtection="1">
      <alignment horizontal="center" vertical="center" wrapText="1"/>
    </xf>
    <xf numFmtId="2" fontId="6" fillId="0" borderId="1" xfId="2" applyNumberFormat="1" applyBorder="1" applyAlignment="1" applyProtection="1">
      <alignment horizontal="center" vertical="center" wrapText="1"/>
    </xf>
    <xf numFmtId="0" fontId="3" fillId="0" borderId="0" xfId="0" applyFont="1"/>
    <xf numFmtId="9" fontId="1" fillId="0" borderId="0" xfId="3" applyFont="1"/>
    <xf numFmtId="2" fontId="3" fillId="0" borderId="1" xfId="0" applyNumberFormat="1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1" applyAlignment="1" applyProtection="1"/>
    <xf numFmtId="0" fontId="0" fillId="0" borderId="0" xfId="0" applyFont="1" applyAlignment="1"/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/>
    <xf numFmtId="0" fontId="10" fillId="0" borderId="0" xfId="0" applyFont="1" applyAlignment="1"/>
  </cellXfs>
  <cellStyles count="4">
    <cellStyle name="Гиперссылка" xfId="1" builtinId="8"/>
    <cellStyle name="Гиперссылка_Кошторис ДЖОЙФЕСТ 2016" xfId="2"/>
    <cellStyle name="Обычный" xfId="0" builtinId="0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zakaz.wolf.ua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zakaz.wolf.ua/" TargetMode="External"/><Relationship Id="rId1" Type="http://schemas.openxmlformats.org/officeDocument/2006/relationships/hyperlink" Target="http://minibusrent.in.ua/mikroavtobusy.html" TargetMode="External"/><Relationship Id="rId6" Type="http://schemas.openxmlformats.org/officeDocument/2006/relationships/hyperlink" Target="https://stulnaprokat.com.ua/arenda-mebeli-dlja-delovoj-vstrechi/" TargetMode="External"/><Relationship Id="rId5" Type="http://schemas.openxmlformats.org/officeDocument/2006/relationships/hyperlink" Target="http://zakaz.wolf.ua/" TargetMode="External"/><Relationship Id="rId4" Type="http://schemas.openxmlformats.org/officeDocument/2006/relationships/hyperlink" Target="http://zakaz.wolf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1"/>
  <sheetViews>
    <sheetView tabSelected="1" topLeftCell="A28" workbookViewId="0">
      <selection activeCell="E4" sqref="E4"/>
    </sheetView>
  </sheetViews>
  <sheetFormatPr defaultRowHeight="15" x14ac:dyDescent="0.25"/>
  <cols>
    <col min="1" max="1" width="3.140625" style="1" customWidth="1"/>
    <col min="2" max="2" width="29.28515625" style="1" customWidth="1"/>
    <col min="3" max="3" width="12" style="1" customWidth="1"/>
    <col min="4" max="4" width="9.7109375" style="1" customWidth="1"/>
    <col min="5" max="5" width="11.85546875" style="1" customWidth="1"/>
    <col min="6" max="6" width="13" style="1" customWidth="1"/>
    <col min="7" max="7" width="22.140625" style="1" customWidth="1"/>
    <col min="8" max="8" width="14.85546875" style="1" hidden="1" customWidth="1"/>
    <col min="9" max="9" width="12.85546875" style="1" hidden="1" customWidth="1"/>
    <col min="10" max="10" width="16.5703125" style="1" hidden="1" customWidth="1"/>
    <col min="11" max="11" width="15.85546875" style="1" customWidth="1"/>
    <col min="12" max="12" width="57.140625" style="15" customWidth="1"/>
    <col min="13" max="16384" width="9.140625" style="1"/>
  </cols>
  <sheetData>
    <row r="2" spans="2:12" ht="18.75" x14ac:dyDescent="0.3">
      <c r="B2" s="49" t="s">
        <v>68</v>
      </c>
      <c r="C2" s="48"/>
      <c r="D2" s="48"/>
      <c r="E2" s="48"/>
      <c r="F2" s="48"/>
    </row>
    <row r="3" spans="2:12" x14ac:dyDescent="0.25">
      <c r="B3" s="2"/>
      <c r="C3" s="2"/>
      <c r="D3" s="2"/>
      <c r="E3" s="2"/>
      <c r="F3" s="2"/>
    </row>
    <row r="4" spans="2:12" x14ac:dyDescent="0.25">
      <c r="B4" s="2" t="s">
        <v>47</v>
      </c>
      <c r="C4" s="32">
        <v>100</v>
      </c>
      <c r="D4" s="2" t="s">
        <v>10</v>
      </c>
      <c r="E4" s="2"/>
      <c r="F4" s="2"/>
    </row>
    <row r="5" spans="2:12" x14ac:dyDescent="0.25">
      <c r="B5" s="2" t="s">
        <v>49</v>
      </c>
      <c r="C5" s="32">
        <v>50</v>
      </c>
      <c r="D5" s="2" t="s">
        <v>10</v>
      </c>
      <c r="E5" s="2"/>
      <c r="F5" s="2"/>
    </row>
    <row r="6" spans="2:12" x14ac:dyDescent="0.25">
      <c r="B6" s="2" t="s">
        <v>48</v>
      </c>
      <c r="C6" s="32">
        <v>2</v>
      </c>
      <c r="D6" s="2" t="s">
        <v>23</v>
      </c>
      <c r="E6" s="2"/>
      <c r="F6" s="2"/>
    </row>
    <row r="7" spans="2:12" x14ac:dyDescent="0.25">
      <c r="B7" s="2"/>
    </row>
    <row r="8" spans="2:12" s="20" customFormat="1" ht="78.75" customHeight="1" x14ac:dyDescent="0.25">
      <c r="B8" s="35" t="s">
        <v>0</v>
      </c>
      <c r="C8" s="45" t="s">
        <v>1</v>
      </c>
      <c r="D8" s="46"/>
      <c r="E8" s="46"/>
      <c r="F8" s="47"/>
      <c r="G8" s="35" t="s">
        <v>20</v>
      </c>
      <c r="H8" s="12" t="s">
        <v>25</v>
      </c>
      <c r="I8" s="13" t="s">
        <v>26</v>
      </c>
      <c r="J8" s="13" t="s">
        <v>27</v>
      </c>
      <c r="K8" s="14" t="s">
        <v>28</v>
      </c>
      <c r="L8" s="19" t="s">
        <v>24</v>
      </c>
    </row>
    <row r="9" spans="2:12" s="6" customFormat="1" ht="25.5" hidden="1" customHeight="1" x14ac:dyDescent="0.25">
      <c r="B9" s="36"/>
      <c r="C9" s="38" t="s">
        <v>8</v>
      </c>
      <c r="D9" s="38" t="s">
        <v>9</v>
      </c>
      <c r="E9" s="31" t="s">
        <v>6</v>
      </c>
      <c r="F9" s="31" t="s">
        <v>7</v>
      </c>
      <c r="G9" s="36"/>
      <c r="H9" s="31"/>
      <c r="I9" s="31"/>
      <c r="J9" s="31"/>
      <c r="K9" s="31"/>
      <c r="L9" s="17"/>
    </row>
    <row r="10" spans="2:12" s="6" customFormat="1" x14ac:dyDescent="0.25">
      <c r="B10" s="37"/>
      <c r="C10" s="38"/>
      <c r="D10" s="38"/>
      <c r="E10" s="31" t="s">
        <v>4</v>
      </c>
      <c r="F10" s="31" t="s">
        <v>5</v>
      </c>
      <c r="G10" s="37"/>
      <c r="H10" s="31" t="s">
        <v>5</v>
      </c>
      <c r="I10" s="31" t="s">
        <v>5</v>
      </c>
      <c r="J10" s="31" t="s">
        <v>5</v>
      </c>
      <c r="K10" s="31" t="s">
        <v>5</v>
      </c>
      <c r="L10" s="17"/>
    </row>
    <row r="11" spans="2:12" s="6" customFormat="1" ht="36.75" customHeight="1" x14ac:dyDescent="0.25">
      <c r="B11" s="9" t="s">
        <v>2</v>
      </c>
      <c r="C11" s="31">
        <v>2</v>
      </c>
      <c r="D11" s="31" t="s">
        <v>23</v>
      </c>
      <c r="E11" s="31">
        <v>0</v>
      </c>
      <c r="F11" s="31">
        <f>C11*E11</f>
        <v>0</v>
      </c>
      <c r="G11" s="22"/>
      <c r="H11" s="5">
        <f t="shared" ref="H11:H15" si="0">K11-J11-I11</f>
        <v>0</v>
      </c>
      <c r="I11" s="5"/>
      <c r="J11" s="21"/>
      <c r="K11" s="5">
        <f t="shared" ref="K11:K17" si="1">F11</f>
        <v>0</v>
      </c>
      <c r="L11" s="17" t="s">
        <v>53</v>
      </c>
    </row>
    <row r="12" spans="2:12" ht="29.25" customHeight="1" x14ac:dyDescent="0.25">
      <c r="B12" s="39" t="s">
        <v>37</v>
      </c>
      <c r="C12" s="40"/>
      <c r="D12" s="40"/>
      <c r="E12" s="40"/>
      <c r="F12" s="41"/>
      <c r="G12" s="30"/>
      <c r="H12" s="5">
        <f t="shared" si="0"/>
        <v>0</v>
      </c>
      <c r="I12" s="18"/>
      <c r="J12" s="21"/>
      <c r="K12" s="5"/>
      <c r="L12" s="17"/>
    </row>
    <row r="13" spans="2:12" ht="29.25" customHeight="1" x14ac:dyDescent="0.25">
      <c r="B13" s="7" t="s">
        <v>38</v>
      </c>
      <c r="C13" s="31">
        <v>24</v>
      </c>
      <c r="D13" s="31" t="s">
        <v>39</v>
      </c>
      <c r="E13" s="31">
        <v>0.8</v>
      </c>
      <c r="F13" s="5">
        <f t="shared" ref="F13:F16" si="2">C13*E13</f>
        <v>19.200000000000003</v>
      </c>
      <c r="G13" s="30"/>
      <c r="H13" s="5">
        <f t="shared" si="0"/>
        <v>19.200000000000003</v>
      </c>
      <c r="I13" s="18"/>
      <c r="J13" s="21"/>
      <c r="K13" s="5">
        <f t="shared" si="1"/>
        <v>19.200000000000003</v>
      </c>
      <c r="L13" s="17"/>
    </row>
    <row r="14" spans="2:12" ht="29.25" customHeight="1" x14ac:dyDescent="0.25">
      <c r="B14" s="7" t="s">
        <v>40</v>
      </c>
      <c r="C14" s="31">
        <v>3</v>
      </c>
      <c r="D14" s="31" t="s">
        <v>39</v>
      </c>
      <c r="E14" s="31">
        <v>0.8</v>
      </c>
      <c r="F14" s="5">
        <f t="shared" si="2"/>
        <v>2.4000000000000004</v>
      </c>
      <c r="G14" s="30"/>
      <c r="H14" s="5">
        <f t="shared" si="0"/>
        <v>2.4000000000000004</v>
      </c>
      <c r="I14" s="18"/>
      <c r="J14" s="21"/>
      <c r="K14" s="5">
        <f t="shared" si="1"/>
        <v>2.4000000000000004</v>
      </c>
      <c r="L14" s="17"/>
    </row>
    <row r="15" spans="2:12" ht="29.25" customHeight="1" x14ac:dyDescent="0.25">
      <c r="B15" s="7" t="s">
        <v>65</v>
      </c>
      <c r="C15" s="31">
        <v>24</v>
      </c>
      <c r="D15" s="31" t="s">
        <v>39</v>
      </c>
      <c r="E15" s="31">
        <v>0.8</v>
      </c>
      <c r="F15" s="5">
        <f t="shared" si="2"/>
        <v>19.200000000000003</v>
      </c>
      <c r="G15" s="30"/>
      <c r="H15" s="5">
        <f t="shared" si="0"/>
        <v>19.200000000000003</v>
      </c>
      <c r="I15" s="18"/>
      <c r="J15" s="21"/>
      <c r="K15" s="5">
        <f t="shared" si="1"/>
        <v>19.200000000000003</v>
      </c>
      <c r="L15" s="17"/>
    </row>
    <row r="16" spans="2:12" ht="29.25" customHeight="1" x14ac:dyDescent="0.25">
      <c r="B16" s="7" t="s">
        <v>46</v>
      </c>
      <c r="C16" s="31">
        <v>4</v>
      </c>
      <c r="D16" s="31" t="s">
        <v>39</v>
      </c>
      <c r="E16" s="31">
        <v>0.8</v>
      </c>
      <c r="F16" s="5">
        <f t="shared" si="2"/>
        <v>3.2</v>
      </c>
      <c r="G16" s="30"/>
      <c r="H16" s="5"/>
      <c r="I16" s="18"/>
      <c r="J16" s="21"/>
      <c r="K16" s="5">
        <f t="shared" si="1"/>
        <v>3.2</v>
      </c>
      <c r="L16" s="17"/>
    </row>
    <row r="17" spans="2:12" ht="29.25" customHeight="1" x14ac:dyDescent="0.25">
      <c r="B17" s="7" t="s">
        <v>41</v>
      </c>
      <c r="C17" s="31"/>
      <c r="D17" s="31"/>
      <c r="E17" s="31"/>
      <c r="F17" s="31">
        <f>0.22*(F13+F14+F15)</f>
        <v>8.9760000000000009</v>
      </c>
      <c r="G17" s="31"/>
      <c r="H17" s="5" t="e">
        <f>0.22*(H13+H14+H15+#REF!+#REF!+#REF!)</f>
        <v>#REF!</v>
      </c>
      <c r="I17" s="27"/>
      <c r="J17" s="5"/>
      <c r="K17" s="5">
        <f t="shared" si="1"/>
        <v>8.9760000000000009</v>
      </c>
      <c r="L17" s="17" t="s">
        <v>42</v>
      </c>
    </row>
    <row r="18" spans="2:12" ht="30.75" customHeight="1" x14ac:dyDescent="0.25">
      <c r="B18" s="42" t="s">
        <v>45</v>
      </c>
      <c r="C18" s="43"/>
      <c r="D18" s="43"/>
      <c r="E18" s="43"/>
      <c r="F18" s="44"/>
      <c r="G18" s="29"/>
      <c r="H18" s="5"/>
      <c r="I18" s="3"/>
      <c r="J18" s="3"/>
      <c r="K18" s="5"/>
      <c r="L18" s="16"/>
    </row>
    <row r="19" spans="2:12" s="6" customFormat="1" ht="36.75" customHeight="1" x14ac:dyDescent="0.25">
      <c r="B19" s="4" t="s">
        <v>50</v>
      </c>
      <c r="C19" s="31">
        <v>50</v>
      </c>
      <c r="D19" s="31" t="s">
        <v>10</v>
      </c>
      <c r="E19" s="31">
        <v>0.6</v>
      </c>
      <c r="F19" s="5">
        <f t="shared" ref="F19:F21" si="3">C19*E19</f>
        <v>30</v>
      </c>
      <c r="G19" s="5" t="s">
        <v>52</v>
      </c>
      <c r="H19" s="5">
        <f t="shared" ref="H19:H21" si="4">K19-J19-I19</f>
        <v>30</v>
      </c>
      <c r="I19" s="5"/>
      <c r="J19" s="21"/>
      <c r="K19" s="5">
        <f t="shared" ref="K19:K21" si="5">F19</f>
        <v>30</v>
      </c>
      <c r="L19" s="17"/>
    </row>
    <row r="20" spans="2:12" s="6" customFormat="1" ht="33" customHeight="1" x14ac:dyDescent="0.25">
      <c r="B20" s="4" t="s">
        <v>29</v>
      </c>
      <c r="C20" s="31">
        <v>100</v>
      </c>
      <c r="D20" s="31" t="s">
        <v>17</v>
      </c>
      <c r="E20" s="31">
        <v>0.05</v>
      </c>
      <c r="F20" s="5">
        <f t="shared" si="3"/>
        <v>5</v>
      </c>
      <c r="G20" s="23" t="s">
        <v>30</v>
      </c>
      <c r="H20" s="5">
        <f t="shared" si="4"/>
        <v>5</v>
      </c>
      <c r="I20" s="5"/>
      <c r="J20" s="21"/>
      <c r="K20" s="5">
        <f t="shared" si="5"/>
        <v>5</v>
      </c>
      <c r="L20" s="17" t="s">
        <v>31</v>
      </c>
    </row>
    <row r="21" spans="2:12" s="6" customFormat="1" ht="62.25" customHeight="1" x14ac:dyDescent="0.25">
      <c r="B21" s="4" t="s">
        <v>12</v>
      </c>
      <c r="C21" s="31">
        <v>300</v>
      </c>
      <c r="D21" s="31" t="s">
        <v>11</v>
      </c>
      <c r="E21" s="31">
        <v>8.0000000000000002E-3</v>
      </c>
      <c r="F21" s="5">
        <f t="shared" si="3"/>
        <v>2.4</v>
      </c>
      <c r="G21" s="24" t="s">
        <v>18</v>
      </c>
      <c r="H21" s="5">
        <f t="shared" si="4"/>
        <v>2.4</v>
      </c>
      <c r="I21" s="5"/>
      <c r="J21" s="21"/>
      <c r="K21" s="5">
        <f t="shared" si="5"/>
        <v>2.4</v>
      </c>
      <c r="L21" s="17" t="s">
        <v>32</v>
      </c>
    </row>
    <row r="22" spans="2:12" s="6" customFormat="1" ht="24" customHeight="1" x14ac:dyDescent="0.25">
      <c r="B22" s="39" t="s">
        <v>16</v>
      </c>
      <c r="C22" s="40"/>
      <c r="D22" s="40"/>
      <c r="E22" s="40"/>
      <c r="F22" s="41"/>
      <c r="G22" s="28"/>
      <c r="H22" s="5"/>
      <c r="I22" s="5"/>
      <c r="J22" s="5"/>
      <c r="K22" s="5"/>
      <c r="L22" s="17"/>
    </row>
    <row r="23" spans="2:12" s="6" customFormat="1" ht="30.75" customHeight="1" x14ac:dyDescent="0.25">
      <c r="B23" s="31" t="s">
        <v>54</v>
      </c>
      <c r="C23" s="31">
        <v>210</v>
      </c>
      <c r="D23" s="31" t="s">
        <v>55</v>
      </c>
      <c r="E23" s="11">
        <v>0.03</v>
      </c>
      <c r="F23" s="5">
        <f>C23*E23</f>
        <v>6.3</v>
      </c>
      <c r="G23" s="33" t="s">
        <v>59</v>
      </c>
      <c r="H23" s="5">
        <f>K23-J23-I23</f>
        <v>6.3</v>
      </c>
      <c r="I23" s="5"/>
      <c r="J23" s="5"/>
      <c r="K23" s="5">
        <f>F23</f>
        <v>6.3</v>
      </c>
      <c r="L23" s="17" t="s">
        <v>60</v>
      </c>
    </row>
    <row r="24" spans="2:12" s="6" customFormat="1" ht="31.5" customHeight="1" x14ac:dyDescent="0.25">
      <c r="B24" s="31" t="s">
        <v>56</v>
      </c>
      <c r="C24" s="31">
        <v>3</v>
      </c>
      <c r="D24" s="31" t="s">
        <v>55</v>
      </c>
      <c r="E24" s="11">
        <v>0.1</v>
      </c>
      <c r="F24" s="5">
        <f>C24*E24</f>
        <v>0.30000000000000004</v>
      </c>
      <c r="G24" s="34" t="s">
        <v>59</v>
      </c>
      <c r="H24" s="5">
        <f>K24-J24-I24</f>
        <v>0.30000000000000004</v>
      </c>
      <c r="I24" s="5"/>
      <c r="J24" s="5"/>
      <c r="K24" s="5">
        <f>F24</f>
        <v>0.30000000000000004</v>
      </c>
      <c r="L24" s="17" t="s">
        <v>67</v>
      </c>
    </row>
    <row r="25" spans="2:12" s="6" customFormat="1" ht="22.5" customHeight="1" x14ac:dyDescent="0.25">
      <c r="B25" s="39" t="s">
        <v>14</v>
      </c>
      <c r="C25" s="40"/>
      <c r="D25" s="40"/>
      <c r="E25" s="40"/>
      <c r="F25" s="8"/>
      <c r="G25" s="8"/>
      <c r="H25" s="5"/>
      <c r="I25" s="5"/>
      <c r="J25" s="5"/>
      <c r="K25" s="5"/>
      <c r="L25" s="17"/>
    </row>
    <row r="26" spans="2:12" s="6" customFormat="1" ht="60" x14ac:dyDescent="0.25">
      <c r="B26" s="7" t="s">
        <v>51</v>
      </c>
      <c r="C26" s="31">
        <v>1000</v>
      </c>
      <c r="D26" s="31" t="s">
        <v>13</v>
      </c>
      <c r="E26" s="31">
        <v>5.0000000000000001E-4</v>
      </c>
      <c r="F26" s="5">
        <f>C26*E26</f>
        <v>0.5</v>
      </c>
      <c r="G26" s="24" t="s">
        <v>19</v>
      </c>
      <c r="H26" s="5">
        <f t="shared" ref="H26:H34" si="6">K26-J26-I26</f>
        <v>0.5</v>
      </c>
      <c r="I26" s="5"/>
      <c r="J26" s="5"/>
      <c r="K26" s="5">
        <f t="shared" ref="K26:K34" si="7">F26</f>
        <v>0.5</v>
      </c>
      <c r="L26" s="17" t="s">
        <v>33</v>
      </c>
    </row>
    <row r="27" spans="2:12" s="6" customFormat="1" ht="30" x14ac:dyDescent="0.25">
      <c r="B27" s="7" t="s">
        <v>15</v>
      </c>
      <c r="C27" s="31">
        <v>1000</v>
      </c>
      <c r="D27" s="31" t="s">
        <v>13</v>
      </c>
      <c r="E27" s="31">
        <v>4.0000000000000002E-4</v>
      </c>
      <c r="F27" s="5">
        <f>C27*E27</f>
        <v>0.4</v>
      </c>
      <c r="G27" s="24" t="s">
        <v>19</v>
      </c>
      <c r="H27" s="5">
        <f t="shared" si="6"/>
        <v>0.4</v>
      </c>
      <c r="I27" s="5"/>
      <c r="J27" s="5"/>
      <c r="K27" s="5">
        <f t="shared" si="7"/>
        <v>0.4</v>
      </c>
      <c r="L27" s="17" t="s">
        <v>34</v>
      </c>
    </row>
    <row r="28" spans="2:12" s="6" customFormat="1" ht="45" x14ac:dyDescent="0.25">
      <c r="B28" s="7" t="s">
        <v>21</v>
      </c>
      <c r="C28" s="31">
        <v>5</v>
      </c>
      <c r="D28" s="31" t="s">
        <v>13</v>
      </c>
      <c r="E28" s="31">
        <v>0.5</v>
      </c>
      <c r="F28" s="5">
        <f>C28*E28</f>
        <v>2.5</v>
      </c>
      <c r="G28" s="24" t="s">
        <v>19</v>
      </c>
      <c r="H28" s="5">
        <f t="shared" si="6"/>
        <v>2.5</v>
      </c>
      <c r="I28" s="5"/>
      <c r="J28" s="5"/>
      <c r="K28" s="5">
        <f t="shared" si="7"/>
        <v>2.5</v>
      </c>
      <c r="L28" s="17" t="s">
        <v>35</v>
      </c>
    </row>
    <row r="29" spans="2:12" s="6" customFormat="1" ht="45" x14ac:dyDescent="0.25">
      <c r="B29" s="7" t="s">
        <v>22</v>
      </c>
      <c r="C29" s="31">
        <v>20</v>
      </c>
      <c r="D29" s="31" t="s">
        <v>13</v>
      </c>
      <c r="E29" s="31">
        <v>0.01</v>
      </c>
      <c r="F29" s="5">
        <f>C29*E29</f>
        <v>0.2</v>
      </c>
      <c r="G29" s="24" t="s">
        <v>19</v>
      </c>
      <c r="H29" s="5">
        <f t="shared" si="6"/>
        <v>0.2</v>
      </c>
      <c r="I29" s="5"/>
      <c r="J29" s="5"/>
      <c r="K29" s="5">
        <f t="shared" si="7"/>
        <v>0.2</v>
      </c>
      <c r="L29" s="17" t="s">
        <v>36</v>
      </c>
    </row>
    <row r="30" spans="2:12" s="6" customFormat="1" ht="37.5" customHeight="1" x14ac:dyDescent="0.25">
      <c r="B30" s="7" t="s">
        <v>66</v>
      </c>
      <c r="C30" s="31"/>
      <c r="D30" s="31"/>
      <c r="E30" s="31"/>
      <c r="F30" s="5">
        <v>1.26</v>
      </c>
      <c r="G30" s="5"/>
      <c r="H30" s="5">
        <f t="shared" si="6"/>
        <v>1.26</v>
      </c>
      <c r="I30" s="5"/>
      <c r="J30" s="5"/>
      <c r="K30" s="5">
        <f t="shared" si="7"/>
        <v>1.26</v>
      </c>
      <c r="L30" s="17"/>
    </row>
    <row r="31" spans="2:12" s="6" customFormat="1" ht="51.75" customHeight="1" x14ac:dyDescent="0.25">
      <c r="B31" s="7" t="s">
        <v>57</v>
      </c>
      <c r="C31" s="31">
        <v>30</v>
      </c>
      <c r="D31" s="31" t="s">
        <v>61</v>
      </c>
      <c r="E31" s="31">
        <v>1.4</v>
      </c>
      <c r="F31" s="5">
        <f>C31*E31</f>
        <v>42</v>
      </c>
      <c r="G31" s="5"/>
      <c r="H31" s="5">
        <f t="shared" si="6"/>
        <v>42</v>
      </c>
      <c r="I31" s="5"/>
      <c r="J31" s="5"/>
      <c r="K31" s="5">
        <f t="shared" si="7"/>
        <v>42</v>
      </c>
      <c r="L31" s="17"/>
    </row>
    <row r="32" spans="2:12" s="6" customFormat="1" ht="51.75" customHeight="1" x14ac:dyDescent="0.25">
      <c r="B32" s="7" t="s">
        <v>58</v>
      </c>
      <c r="C32" s="31">
        <v>240</v>
      </c>
      <c r="D32" s="31" t="s">
        <v>62</v>
      </c>
      <c r="E32" s="31">
        <v>0.05</v>
      </c>
      <c r="F32" s="5">
        <f>C32*E32</f>
        <v>12</v>
      </c>
      <c r="G32" s="5"/>
      <c r="H32" s="5">
        <f t="shared" si="6"/>
        <v>12</v>
      </c>
      <c r="I32" s="5"/>
      <c r="J32" s="5"/>
      <c r="K32" s="5">
        <f t="shared" si="7"/>
        <v>12</v>
      </c>
      <c r="L32" s="17"/>
    </row>
    <row r="33" spans="2:12" s="6" customFormat="1" ht="51.75" customHeight="1" x14ac:dyDescent="0.25">
      <c r="B33" s="7" t="s">
        <v>63</v>
      </c>
      <c r="C33" s="31">
        <v>10000</v>
      </c>
      <c r="D33" s="31" t="s">
        <v>64</v>
      </c>
      <c r="E33" s="31">
        <v>1E-3</v>
      </c>
      <c r="F33" s="5">
        <f>C33*E33</f>
        <v>10</v>
      </c>
      <c r="G33" s="5"/>
      <c r="H33" s="5"/>
      <c r="I33" s="5"/>
      <c r="J33" s="5"/>
      <c r="K33" s="5">
        <f t="shared" si="7"/>
        <v>10</v>
      </c>
      <c r="L33" s="17"/>
    </row>
    <row r="34" spans="2:12" s="6" customFormat="1" ht="46.5" customHeight="1" x14ac:dyDescent="0.25">
      <c r="B34" s="7" t="s">
        <v>43</v>
      </c>
      <c r="C34" s="31"/>
      <c r="D34" s="31"/>
      <c r="E34" s="31"/>
      <c r="F34" s="10">
        <f>SUM(F10:F33)*0.2</f>
        <v>33.167200000000001</v>
      </c>
      <c r="G34" s="5"/>
      <c r="H34" s="5">
        <f t="shared" si="6"/>
        <v>33.167200000000001</v>
      </c>
      <c r="I34" s="5"/>
      <c r="J34" s="5"/>
      <c r="K34" s="5">
        <f t="shared" si="7"/>
        <v>33.167200000000001</v>
      </c>
      <c r="L34" s="17" t="s">
        <v>44</v>
      </c>
    </row>
    <row r="35" spans="2:12" s="6" customFormat="1" ht="26.25" customHeight="1" x14ac:dyDescent="0.25">
      <c r="B35" s="7" t="s">
        <v>3</v>
      </c>
      <c r="C35" s="31"/>
      <c r="D35" s="31"/>
      <c r="E35" s="31"/>
      <c r="F35" s="10">
        <f t="shared" ref="F35:K35" si="8">SUM(F11:F34)</f>
        <v>199.00320000000002</v>
      </c>
      <c r="G35" s="10">
        <f t="shared" si="8"/>
        <v>0</v>
      </c>
      <c r="H35" s="10" t="e">
        <f t="shared" si="8"/>
        <v>#REF!</v>
      </c>
      <c r="I35" s="10">
        <f t="shared" si="8"/>
        <v>0</v>
      </c>
      <c r="J35" s="10">
        <f t="shared" si="8"/>
        <v>0</v>
      </c>
      <c r="K35" s="10">
        <f t="shared" si="8"/>
        <v>199.00320000000002</v>
      </c>
      <c r="L35" s="17"/>
    </row>
    <row r="36" spans="2:12" x14ac:dyDescent="0.25">
      <c r="B36" s="25"/>
    </row>
    <row r="41" spans="2:12" x14ac:dyDescent="0.25">
      <c r="G41" s="26"/>
    </row>
  </sheetData>
  <mergeCells count="9">
    <mergeCell ref="B22:F22"/>
    <mergeCell ref="B25:E25"/>
    <mergeCell ref="B8:B10"/>
    <mergeCell ref="C8:F8"/>
    <mergeCell ref="G8:G10"/>
    <mergeCell ref="C9:C10"/>
    <mergeCell ref="D9:D10"/>
    <mergeCell ref="B12:F12"/>
    <mergeCell ref="B18:F18"/>
  </mergeCells>
  <hyperlinks>
    <hyperlink ref="G21" r:id="rId1"/>
    <hyperlink ref="G26" r:id="rId2"/>
    <hyperlink ref="G27" r:id="rId3"/>
    <hyperlink ref="G28" r:id="rId4"/>
    <hyperlink ref="G29" r:id="rId5"/>
    <hyperlink ref="G23" r:id="rId6"/>
  </hyperlinks>
  <pageMargins left="0.7" right="0.7" top="0.75" bottom="0.75" header="0.3" footer="0.3"/>
  <pageSetup paperSize="9" orientation="portrait" verticalDpi="0" r:id="rId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кошторис ГБ2019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ASUS</cp:lastModifiedBy>
  <dcterms:created xsi:type="dcterms:W3CDTF">2015-08-02T09:25:56Z</dcterms:created>
  <dcterms:modified xsi:type="dcterms:W3CDTF">2018-06-06T18:44:14Z</dcterms:modified>
</cp:coreProperties>
</file>