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ранты\Громадський бюджет\Дети19\"/>
    </mc:Choice>
  </mc:AlternateContent>
  <bookViews>
    <workbookView xWindow="0" yWindow="0" windowWidth="24000" windowHeight="9600"/>
  </bookViews>
  <sheets>
    <sheet name="Бюджет согласованый ГБ2019 (4)" sheetId="1" r:id="rId1"/>
  </sheets>
  <externalReferences>
    <externalReference r:id="rId2"/>
  </externalReferences>
  <definedNames>
    <definedName name="_xlnm.Print_Area" localSheetId="0">'Бюджет согласованый ГБ2019 (4)'!$B$1:$L$32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G32" i="1"/>
  <c r="F31" i="1"/>
  <c r="K31" i="1" s="1"/>
  <c r="H31" i="1" s="1"/>
  <c r="H30" i="1"/>
  <c r="F29" i="1"/>
  <c r="K29" i="1" s="1"/>
  <c r="H29" i="1" s="1"/>
  <c r="K28" i="1"/>
  <c r="H28" i="1" s="1"/>
  <c r="K27" i="1"/>
  <c r="H27" i="1" s="1"/>
  <c r="F27" i="1"/>
  <c r="F26" i="1"/>
  <c r="K26" i="1" s="1"/>
  <c r="H26" i="1" s="1"/>
  <c r="F25" i="1"/>
  <c r="K25" i="1" s="1"/>
  <c r="K24" i="1"/>
  <c r="H24" i="1" s="1"/>
  <c r="F24" i="1"/>
  <c r="F22" i="1"/>
  <c r="K22" i="1" s="1"/>
  <c r="H22" i="1" s="1"/>
  <c r="C21" i="1"/>
  <c r="F21" i="1" s="1"/>
  <c r="K21" i="1" s="1"/>
  <c r="H21" i="1" s="1"/>
  <c r="E20" i="1"/>
  <c r="C20" i="1"/>
  <c r="F20" i="1" s="1"/>
  <c r="K20" i="1" s="1"/>
  <c r="K18" i="1"/>
  <c r="H18" i="1"/>
  <c r="F18" i="1"/>
  <c r="F17" i="1"/>
  <c r="K17" i="1" s="1"/>
  <c r="H17" i="1" s="1"/>
  <c r="F16" i="1"/>
  <c r="K16" i="1" s="1"/>
  <c r="H16" i="1" s="1"/>
  <c r="K15" i="1"/>
  <c r="H15" i="1" s="1"/>
  <c r="F15" i="1"/>
  <c r="K14" i="1"/>
  <c r="H14" i="1"/>
  <c r="F14" i="1"/>
  <c r="F32" i="1" s="1"/>
  <c r="C14" i="1"/>
  <c r="C4" i="1"/>
  <c r="K23" i="1" l="1"/>
  <c r="H23" i="1" s="1"/>
  <c r="H25" i="1"/>
  <c r="H20" i="1"/>
  <c r="K19" i="1"/>
  <c r="H19" i="1" s="1"/>
  <c r="H32" i="1" s="1"/>
  <c r="K13" i="1"/>
  <c r="K32" i="1" s="1"/>
</calcChain>
</file>

<file path=xl/sharedStrings.xml><?xml version="1.0" encoding="utf-8"?>
<sst xmlns="http://schemas.openxmlformats.org/spreadsheetml/2006/main" count="89" uniqueCount="63">
  <si>
    <t>Детальна калькуляція витрат на проведення</t>
  </si>
  <si>
    <t xml:space="preserve"> Міжнародного театрального фестивалю "Джойфест-діти" на 2019 р</t>
  </si>
  <si>
    <t>Загальна кількість учасників</t>
  </si>
  <si>
    <t>осіб</t>
  </si>
  <si>
    <t xml:space="preserve">Кількість учасників </t>
  </si>
  <si>
    <t>Учасників з інших міст</t>
  </si>
  <si>
    <t>Кількість членів жюрі</t>
  </si>
  <si>
    <t>Тривалість заходу</t>
  </si>
  <si>
    <t>дні</t>
  </si>
  <si>
    <t>Назва статті витрат на виконання програми (проекту, заходу)</t>
  </si>
  <si>
    <t>Розрахунок витрат</t>
  </si>
  <si>
    <t>Джерело цінової інформації</t>
  </si>
  <si>
    <t>Сума коштів, очікувана з бюджету м.Києва, грн.</t>
  </si>
  <si>
    <t>Сума коштів з інших джерел, грн.</t>
  </si>
  <si>
    <t>Власний внесок організації, грн.</t>
  </si>
  <si>
    <t>Загальна сума коштів на реалізацію проекту, грн.</t>
  </si>
  <si>
    <t>Обгрунтування</t>
  </si>
  <si>
    <t xml:space="preserve">кількість </t>
  </si>
  <si>
    <t>од. вим.</t>
  </si>
  <si>
    <t>ціна</t>
  </si>
  <si>
    <t>вартість</t>
  </si>
  <si>
    <t>тис. грн.</t>
  </si>
  <si>
    <t>тис. грн</t>
  </si>
  <si>
    <t>Оренда</t>
  </si>
  <si>
    <t>Оренда місць проведення заходу</t>
  </si>
  <si>
    <t xml:space="preserve"> Актова зала Будинку культури Мотозаводу</t>
  </si>
  <si>
    <t>Прожектор</t>
  </si>
  <si>
    <t>http://abpg.com.ua/</t>
  </si>
  <si>
    <t>Для якісного показу вистав фестиваль потребує оренди додаткового обладнання.</t>
  </si>
  <si>
    <t>Пульт управління світлом</t>
  </si>
  <si>
    <t>Акустична система</t>
  </si>
  <si>
    <t>Мікшерний пульт</t>
  </si>
  <si>
    <t xml:space="preserve">Витрати на проїзд, проживання, харчування учасників заходу </t>
  </si>
  <si>
    <t>Проживання (готель 3* с врахуванням сніданку)</t>
  </si>
  <si>
    <t>booking.com</t>
  </si>
  <si>
    <t>Харчування -обід</t>
  </si>
  <si>
    <t>порцій</t>
  </si>
  <si>
    <t>Кафе "Два гусі"</t>
  </si>
  <si>
    <t>Харчування учасників здійснюється в кафе "Два гусі" за бюджетним меню.</t>
  </si>
  <si>
    <t>Транспортні послуги (трансфер учасників, перевезення обладнання)</t>
  </si>
  <si>
    <t>км</t>
  </si>
  <si>
    <t>http://minibusrent.in.ua/mikroavtobusy.html</t>
  </si>
  <si>
    <t xml:space="preserve">Для трансферу гостей фестивалю в/з аеропорту або вокзалу та в готель заплановано орендувати мікроавтобус. Для розрахунків використано мінімальну вартість послуг на ринку. </t>
  </si>
  <si>
    <t xml:space="preserve">Поліграфічні послуги </t>
  </si>
  <si>
    <t xml:space="preserve">Друк флаєрів </t>
  </si>
  <si>
    <t>шт</t>
  </si>
  <si>
    <t>http://zakaz.wolf.ua/</t>
  </si>
  <si>
    <t>Флаєри використовуються для розповсюдження інформації про фестиваль в навчальних закладах та інших громадських місцях. Для розрахунків використано мінімальну вартість послуг на ринку</t>
  </si>
  <si>
    <t>Друк буклетів з програмою</t>
  </si>
  <si>
    <t>Для розрахунків використано мінімальну вартість послуг на ринку</t>
  </si>
  <si>
    <t>Дизайн та друк інформаційних баннерів</t>
  </si>
  <si>
    <t>Інформаційні банери планується розмістити на території фестивалю.Для розрахунків використано мінімальну вартість послуг на ринку</t>
  </si>
  <si>
    <t>Дизайн та друк почесних грамот і бланків подяк</t>
  </si>
  <si>
    <t>Грамоти і подяки надаються всім учасникам фестивалю, а також партнерам. Для розрахунків використано мінімальну вартість послуг на ринку</t>
  </si>
  <si>
    <t>Канцелярські товари</t>
  </si>
  <si>
    <t>Використовується для роботи жюрі та оргкомітету.</t>
  </si>
  <si>
    <t>Призи</t>
  </si>
  <si>
    <t>Положення про фестиваль передбачає вручення призів всім учасникам. Для розрахунків використано мінімальну вартість послуг на ринку</t>
  </si>
  <si>
    <t>Послуги адміністративно-організаційної групи на період проведення і підготовки проекта</t>
  </si>
  <si>
    <t>Послуги з організації та проведення заходу</t>
  </si>
  <si>
    <t xml:space="preserve">Резерв </t>
  </si>
  <si>
    <t>В межах нормативу (20% кошторису) відповідно до Положення про громадський бюджет.</t>
  </si>
  <si>
    <t>Всього витрат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</si>
</sst>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4" xfId="2" applyBorder="1" applyAlignment="1" applyProtection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2" fontId="4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9" fontId="11" fillId="0" borderId="0" xfId="1" applyFont="1"/>
  </cellXfs>
  <cellStyles count="3">
    <cellStyle name="Гиперссылка_Кошторис ДЖОЙФЕСТ 2016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&#1086;&#1088;&#1080;&#1089;-&#1044;&#1046;&#1054;&#1049;&#1060;&#1045;&#1057;&#1058;-&#1044;&#1030;&#1058;&#1048;-&#1043;&#1041;2019-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орис ГБ2019"/>
      <sheetName val="кальк ГБ2019 (2)"/>
      <sheetName val="кальк ГБ2019 (3)"/>
      <sheetName val="Бюджет согласованый ГБ2019 (4)"/>
    </sheetNames>
    <sheetDataSet>
      <sheetData sheetId="0">
        <row r="37">
          <cell r="F37">
            <v>47.874400000000009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az.wolf.ua/" TargetMode="External"/><Relationship Id="rId2" Type="http://schemas.openxmlformats.org/officeDocument/2006/relationships/hyperlink" Target="http://zakaz.wolf.ua/" TargetMode="External"/><Relationship Id="rId1" Type="http://schemas.openxmlformats.org/officeDocument/2006/relationships/hyperlink" Target="http://minibusrent.in.ua/mikroavtobus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kaz.wolf.ua/" TargetMode="External"/><Relationship Id="rId4" Type="http://schemas.openxmlformats.org/officeDocument/2006/relationships/hyperlink" Target="http://zakaz.wolf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topLeftCell="A24" workbookViewId="0">
      <selection activeCell="K30" sqref="K30"/>
    </sheetView>
  </sheetViews>
  <sheetFormatPr defaultRowHeight="15" x14ac:dyDescent="0.25"/>
  <cols>
    <col min="1" max="1" width="3.140625" style="2" customWidth="1"/>
    <col min="2" max="2" width="29.28515625" style="2" customWidth="1"/>
    <col min="3" max="3" width="12" style="2" customWidth="1"/>
    <col min="4" max="4" width="9.7109375" style="2" customWidth="1"/>
    <col min="5" max="5" width="11.85546875" style="2" customWidth="1"/>
    <col min="6" max="6" width="13" style="2" customWidth="1"/>
    <col min="7" max="7" width="22.140625" style="2" customWidth="1"/>
    <col min="8" max="8" width="14.85546875" style="2" hidden="1" customWidth="1"/>
    <col min="9" max="9" width="12.85546875" style="2" hidden="1" customWidth="1"/>
    <col min="10" max="10" width="16.5703125" style="2" hidden="1" customWidth="1"/>
    <col min="11" max="11" width="15.85546875" style="2" customWidth="1"/>
    <col min="12" max="12" width="57.140625" style="3" customWidth="1"/>
    <col min="13" max="16384" width="9.140625" style="2"/>
  </cols>
  <sheetData>
    <row r="1" spans="2:12" ht="24" customHeight="1" x14ac:dyDescent="0.25">
      <c r="B1" s="1" t="s">
        <v>0</v>
      </c>
      <c r="C1" s="1"/>
      <c r="D1" s="1"/>
      <c r="E1" s="1"/>
      <c r="F1" s="1"/>
    </row>
    <row r="2" spans="2:12" ht="24.75" customHeight="1" x14ac:dyDescent="0.25">
      <c r="B2" s="4" t="s">
        <v>1</v>
      </c>
      <c r="C2" s="4"/>
      <c r="D2" s="4"/>
      <c r="E2" s="4"/>
      <c r="F2" s="4"/>
    </row>
    <row r="3" spans="2:12" x14ac:dyDescent="0.25">
      <c r="B3" s="5"/>
      <c r="C3" s="5"/>
      <c r="D3" s="5"/>
      <c r="E3" s="5"/>
      <c r="F3" s="5"/>
    </row>
    <row r="4" spans="2:12" x14ac:dyDescent="0.25">
      <c r="B4" s="5" t="s">
        <v>2</v>
      </c>
      <c r="C4" s="6">
        <f>C5+C7</f>
        <v>107</v>
      </c>
      <c r="D4" s="5" t="s">
        <v>3</v>
      </c>
      <c r="E4" s="5"/>
      <c r="F4" s="5"/>
    </row>
    <row r="5" spans="2:12" hidden="1" x14ac:dyDescent="0.25">
      <c r="B5" s="5" t="s">
        <v>4</v>
      </c>
      <c r="C5" s="6">
        <v>100</v>
      </c>
      <c r="D5" s="5" t="s">
        <v>3</v>
      </c>
      <c r="E5" s="5"/>
      <c r="F5" s="5"/>
    </row>
    <row r="6" spans="2:12" hidden="1" x14ac:dyDescent="0.25">
      <c r="B6" s="5" t="s">
        <v>5</v>
      </c>
      <c r="C6" s="6">
        <v>30</v>
      </c>
      <c r="D6" s="5" t="s">
        <v>3</v>
      </c>
      <c r="E6" s="5"/>
      <c r="F6" s="5"/>
    </row>
    <row r="7" spans="2:12" hidden="1" x14ac:dyDescent="0.25">
      <c r="B7" s="5" t="s">
        <v>6</v>
      </c>
      <c r="C7" s="6">
        <v>7</v>
      </c>
      <c r="D7" s="5" t="s">
        <v>3</v>
      </c>
      <c r="E7" s="5"/>
      <c r="F7" s="5"/>
    </row>
    <row r="8" spans="2:12" x14ac:dyDescent="0.25">
      <c r="B8" s="5" t="s">
        <v>7</v>
      </c>
      <c r="C8" s="6">
        <v>3</v>
      </c>
      <c r="D8" s="5" t="s">
        <v>8</v>
      </c>
      <c r="E8" s="5"/>
      <c r="F8" s="5"/>
    </row>
    <row r="9" spans="2:12" x14ac:dyDescent="0.25">
      <c r="B9" s="5"/>
    </row>
    <row r="10" spans="2:12" s="15" customFormat="1" ht="78.75" customHeight="1" x14ac:dyDescent="0.25">
      <c r="B10" s="7" t="s">
        <v>9</v>
      </c>
      <c r="C10" s="8" t="s">
        <v>10</v>
      </c>
      <c r="D10" s="9"/>
      <c r="E10" s="9"/>
      <c r="F10" s="10"/>
      <c r="G10" s="7" t="s">
        <v>11</v>
      </c>
      <c r="H10" s="11" t="s">
        <v>12</v>
      </c>
      <c r="I10" s="12" t="s">
        <v>13</v>
      </c>
      <c r="J10" s="12" t="s">
        <v>14</v>
      </c>
      <c r="K10" s="13" t="s">
        <v>15</v>
      </c>
      <c r="L10" s="14" t="s">
        <v>16</v>
      </c>
    </row>
    <row r="11" spans="2:12" s="20" customFormat="1" ht="25.5" hidden="1" customHeight="1" x14ac:dyDescent="0.25">
      <c r="B11" s="16"/>
      <c r="C11" s="17" t="s">
        <v>17</v>
      </c>
      <c r="D11" s="17" t="s">
        <v>18</v>
      </c>
      <c r="E11" s="18" t="s">
        <v>19</v>
      </c>
      <c r="F11" s="18" t="s">
        <v>20</v>
      </c>
      <c r="G11" s="16"/>
      <c r="H11" s="18"/>
      <c r="I11" s="18"/>
      <c r="J11" s="18"/>
      <c r="K11" s="18"/>
      <c r="L11" s="19"/>
    </row>
    <row r="12" spans="2:12" s="20" customFormat="1" x14ac:dyDescent="0.25">
      <c r="B12" s="21"/>
      <c r="C12" s="17"/>
      <c r="D12" s="17"/>
      <c r="E12" s="18" t="s">
        <v>21</v>
      </c>
      <c r="F12" s="18" t="s">
        <v>22</v>
      </c>
      <c r="G12" s="21"/>
      <c r="H12" s="18" t="s">
        <v>22</v>
      </c>
      <c r="I12" s="18" t="s">
        <v>22</v>
      </c>
      <c r="J12" s="18" t="s">
        <v>22</v>
      </c>
      <c r="K12" s="18" t="s">
        <v>22</v>
      </c>
      <c r="L12" s="19"/>
    </row>
    <row r="13" spans="2:12" s="20" customFormat="1" ht="15.75" x14ac:dyDescent="0.25">
      <c r="B13" s="22" t="s">
        <v>23</v>
      </c>
      <c r="C13" s="18"/>
      <c r="D13" s="18"/>
      <c r="E13" s="18"/>
      <c r="F13" s="18"/>
      <c r="G13" s="23"/>
      <c r="H13" s="18"/>
      <c r="I13" s="18"/>
      <c r="J13" s="18"/>
      <c r="K13" s="24">
        <f>K14+K15+K16+K17+K18</f>
        <v>64.350000000000009</v>
      </c>
      <c r="L13" s="19"/>
    </row>
    <row r="14" spans="2:12" s="20" customFormat="1" ht="78.75" customHeight="1" x14ac:dyDescent="0.25">
      <c r="B14" s="25" t="s">
        <v>24</v>
      </c>
      <c r="C14" s="18">
        <f>C8</f>
        <v>3</v>
      </c>
      <c r="D14" s="18" t="s">
        <v>8</v>
      </c>
      <c r="E14" s="18">
        <v>20</v>
      </c>
      <c r="F14" s="18">
        <f>C14*E14</f>
        <v>60</v>
      </c>
      <c r="G14" s="26"/>
      <c r="H14" s="27">
        <f t="shared" ref="H14" si="0">K14-J14-I14</f>
        <v>60</v>
      </c>
      <c r="I14" s="27"/>
      <c r="J14" s="28"/>
      <c r="K14" s="27">
        <f t="shared" ref="K14" si="1">F14</f>
        <v>60</v>
      </c>
      <c r="L14" s="19" t="s">
        <v>25</v>
      </c>
    </row>
    <row r="15" spans="2:12" s="20" customFormat="1" ht="39" customHeight="1" x14ac:dyDescent="0.25">
      <c r="B15" s="29" t="s">
        <v>26</v>
      </c>
      <c r="C15" s="18">
        <v>3</v>
      </c>
      <c r="D15" s="18" t="s">
        <v>8</v>
      </c>
      <c r="E15" s="30">
        <v>0.35</v>
      </c>
      <c r="F15" s="27">
        <f>C15*E15</f>
        <v>1.0499999999999998</v>
      </c>
      <c r="G15" s="18" t="s">
        <v>27</v>
      </c>
      <c r="H15" s="27">
        <f>K15-J15-I15</f>
        <v>1.0499999999999998</v>
      </c>
      <c r="I15" s="27"/>
      <c r="J15" s="27"/>
      <c r="K15" s="27">
        <f>F15</f>
        <v>1.0499999999999998</v>
      </c>
      <c r="L15" s="19" t="s">
        <v>28</v>
      </c>
    </row>
    <row r="16" spans="2:12" s="20" customFormat="1" ht="30.75" customHeight="1" x14ac:dyDescent="0.25">
      <c r="B16" s="29" t="s">
        <v>29</v>
      </c>
      <c r="C16" s="18">
        <v>3</v>
      </c>
      <c r="D16" s="18" t="s">
        <v>8</v>
      </c>
      <c r="E16" s="30">
        <v>0.4</v>
      </c>
      <c r="F16" s="27">
        <f>C16*E16</f>
        <v>1.2000000000000002</v>
      </c>
      <c r="G16" s="18" t="s">
        <v>27</v>
      </c>
      <c r="H16" s="27">
        <f>K16-J16-I16</f>
        <v>1.2000000000000002</v>
      </c>
      <c r="I16" s="27"/>
      <c r="J16" s="27"/>
      <c r="K16" s="27">
        <f>F16</f>
        <v>1.2000000000000002</v>
      </c>
      <c r="L16" s="19" t="s">
        <v>28</v>
      </c>
    </row>
    <row r="17" spans="2:12" s="20" customFormat="1" ht="31.5" customHeight="1" x14ac:dyDescent="0.25">
      <c r="B17" s="29" t="s">
        <v>30</v>
      </c>
      <c r="C17" s="18">
        <v>3</v>
      </c>
      <c r="D17" s="18" t="s">
        <v>8</v>
      </c>
      <c r="E17" s="30">
        <v>0.4</v>
      </c>
      <c r="F17" s="27">
        <f>C17*E17</f>
        <v>1.2000000000000002</v>
      </c>
      <c r="G17" s="18" t="s">
        <v>27</v>
      </c>
      <c r="H17" s="27">
        <f>K17-J17-I17</f>
        <v>1.2000000000000002</v>
      </c>
      <c r="I17" s="27"/>
      <c r="J17" s="27"/>
      <c r="K17" s="27">
        <f>F17</f>
        <v>1.2000000000000002</v>
      </c>
      <c r="L17" s="19" t="s">
        <v>28</v>
      </c>
    </row>
    <row r="18" spans="2:12" s="20" customFormat="1" ht="33.75" customHeight="1" x14ac:dyDescent="0.25">
      <c r="B18" s="29" t="s">
        <v>31</v>
      </c>
      <c r="C18" s="18">
        <v>3</v>
      </c>
      <c r="D18" s="18" t="s">
        <v>8</v>
      </c>
      <c r="E18" s="30">
        <v>0.3</v>
      </c>
      <c r="F18" s="27">
        <f>C18*E18</f>
        <v>0.89999999999999991</v>
      </c>
      <c r="G18" s="18" t="s">
        <v>27</v>
      </c>
      <c r="H18" s="27">
        <f>K18-J18-I18</f>
        <v>0.89999999999999991</v>
      </c>
      <c r="I18" s="27"/>
      <c r="J18" s="27"/>
      <c r="K18" s="27">
        <f>F18</f>
        <v>0.89999999999999991</v>
      </c>
      <c r="L18" s="19" t="s">
        <v>28</v>
      </c>
    </row>
    <row r="19" spans="2:12" ht="30.75" customHeight="1" x14ac:dyDescent="0.25">
      <c r="B19" s="31" t="s">
        <v>32</v>
      </c>
      <c r="C19" s="32"/>
      <c r="D19" s="32"/>
      <c r="E19" s="32"/>
      <c r="F19" s="33"/>
      <c r="G19" s="34"/>
      <c r="H19" s="27">
        <f>K19-J19-I19</f>
        <v>129.44999999999999</v>
      </c>
      <c r="I19" s="35"/>
      <c r="J19" s="35"/>
      <c r="K19" s="36">
        <f>K20+K21+K22</f>
        <v>129.44999999999999</v>
      </c>
      <c r="L19" s="37"/>
    </row>
    <row r="20" spans="2:12" s="20" customFormat="1" ht="118.5" customHeight="1" x14ac:dyDescent="0.25">
      <c r="B20" s="38" t="s">
        <v>33</v>
      </c>
      <c r="C20" s="18">
        <f>C6+C7</f>
        <v>37</v>
      </c>
      <c r="D20" s="18" t="s">
        <v>3</v>
      </c>
      <c r="E20" s="18">
        <f>0.75*(C8+1)</f>
        <v>3</v>
      </c>
      <c r="F20" s="27">
        <f t="shared" ref="F20:F22" si="2">C20*E20</f>
        <v>111</v>
      </c>
      <c r="G20" s="27" t="s">
        <v>34</v>
      </c>
      <c r="H20" s="27">
        <f t="shared" ref="H20:H31" si="3">K20-J20-I20</f>
        <v>111</v>
      </c>
      <c r="I20" s="27"/>
      <c r="J20" s="28"/>
      <c r="K20" s="27">
        <f t="shared" ref="K20:K22" si="4">F20</f>
        <v>111</v>
      </c>
      <c r="L20" s="19"/>
    </row>
    <row r="21" spans="2:12" s="20" customFormat="1" ht="33" customHeight="1" x14ac:dyDescent="0.25">
      <c r="B21" s="38" t="s">
        <v>35</v>
      </c>
      <c r="C21" s="18">
        <f>(C5+C7)*C8</f>
        <v>321</v>
      </c>
      <c r="D21" s="18" t="s">
        <v>36</v>
      </c>
      <c r="E21" s="18">
        <v>0.05</v>
      </c>
      <c r="F21" s="27">
        <f t="shared" si="2"/>
        <v>16.05</v>
      </c>
      <c r="G21" s="39" t="s">
        <v>37</v>
      </c>
      <c r="H21" s="27">
        <f t="shared" si="3"/>
        <v>16.05</v>
      </c>
      <c r="I21" s="27"/>
      <c r="J21" s="28"/>
      <c r="K21" s="27">
        <f t="shared" si="4"/>
        <v>16.05</v>
      </c>
      <c r="L21" s="19" t="s">
        <v>38</v>
      </c>
    </row>
    <row r="22" spans="2:12" s="20" customFormat="1" ht="62.25" customHeight="1" x14ac:dyDescent="0.25">
      <c r="B22" s="38" t="s">
        <v>39</v>
      </c>
      <c r="C22" s="18">
        <v>300</v>
      </c>
      <c r="D22" s="18" t="s">
        <v>40</v>
      </c>
      <c r="E22" s="18">
        <v>8.0000000000000002E-3</v>
      </c>
      <c r="F22" s="27">
        <f t="shared" si="2"/>
        <v>2.4</v>
      </c>
      <c r="G22" s="40" t="s">
        <v>41</v>
      </c>
      <c r="H22" s="27">
        <f t="shared" si="3"/>
        <v>2.4</v>
      </c>
      <c r="I22" s="27"/>
      <c r="J22" s="28"/>
      <c r="K22" s="27">
        <f t="shared" si="4"/>
        <v>2.4</v>
      </c>
      <c r="L22" s="19" t="s">
        <v>42</v>
      </c>
    </row>
    <row r="23" spans="2:12" s="20" customFormat="1" ht="24.75" customHeight="1" x14ac:dyDescent="0.25">
      <c r="B23" s="41" t="s">
        <v>43</v>
      </c>
      <c r="C23" s="42"/>
      <c r="D23" s="42"/>
      <c r="E23" s="42"/>
      <c r="F23" s="43"/>
      <c r="G23" s="43"/>
      <c r="H23" s="27">
        <f t="shared" si="3"/>
        <v>11.3</v>
      </c>
      <c r="I23" s="27"/>
      <c r="J23" s="27"/>
      <c r="K23" s="24">
        <f>K24+K25+K26+K27+K28+K29</f>
        <v>11.3</v>
      </c>
      <c r="L23" s="19"/>
    </row>
    <row r="24" spans="2:12" s="20" customFormat="1" ht="60" x14ac:dyDescent="0.25">
      <c r="B24" s="25" t="s">
        <v>44</v>
      </c>
      <c r="C24" s="18">
        <v>1000</v>
      </c>
      <c r="D24" s="18" t="s">
        <v>45</v>
      </c>
      <c r="E24" s="18">
        <v>5.0000000000000001E-4</v>
      </c>
      <c r="F24" s="27">
        <f>C24*E24</f>
        <v>0.5</v>
      </c>
      <c r="G24" s="40" t="s">
        <v>46</v>
      </c>
      <c r="H24" s="27">
        <f t="shared" si="3"/>
        <v>0.5</v>
      </c>
      <c r="I24" s="27"/>
      <c r="J24" s="27"/>
      <c r="K24" s="27">
        <f t="shared" ref="K24:K31" si="5">F24</f>
        <v>0.5</v>
      </c>
      <c r="L24" s="19" t="s">
        <v>47</v>
      </c>
    </row>
    <row r="25" spans="2:12" s="20" customFormat="1" ht="30" x14ac:dyDescent="0.25">
      <c r="B25" s="25" t="s">
        <v>48</v>
      </c>
      <c r="C25" s="18">
        <v>1000</v>
      </c>
      <c r="D25" s="18" t="s">
        <v>45</v>
      </c>
      <c r="E25" s="18">
        <v>4.0000000000000002E-4</v>
      </c>
      <c r="F25" s="27">
        <f>C25*E25</f>
        <v>0.4</v>
      </c>
      <c r="G25" s="40" t="s">
        <v>46</v>
      </c>
      <c r="H25" s="27">
        <f t="shared" si="3"/>
        <v>0.4</v>
      </c>
      <c r="I25" s="27"/>
      <c r="J25" s="27"/>
      <c r="K25" s="27">
        <f t="shared" si="5"/>
        <v>0.4</v>
      </c>
      <c r="L25" s="19" t="s">
        <v>49</v>
      </c>
    </row>
    <row r="26" spans="2:12" s="20" customFormat="1" ht="45" x14ac:dyDescent="0.25">
      <c r="B26" s="25" t="s">
        <v>50</v>
      </c>
      <c r="C26" s="18">
        <v>5</v>
      </c>
      <c r="D26" s="18" t="s">
        <v>45</v>
      </c>
      <c r="E26" s="18">
        <v>0.5</v>
      </c>
      <c r="F26" s="27">
        <f>C26*E26</f>
        <v>2.5</v>
      </c>
      <c r="G26" s="40" t="s">
        <v>46</v>
      </c>
      <c r="H26" s="27">
        <f t="shared" si="3"/>
        <v>2.5</v>
      </c>
      <c r="I26" s="27"/>
      <c r="J26" s="27"/>
      <c r="K26" s="27">
        <f t="shared" si="5"/>
        <v>2.5</v>
      </c>
      <c r="L26" s="19" t="s">
        <v>51</v>
      </c>
    </row>
    <row r="27" spans="2:12" s="20" customFormat="1" ht="45" x14ac:dyDescent="0.25">
      <c r="B27" s="25" t="s">
        <v>52</v>
      </c>
      <c r="C27" s="18">
        <v>40</v>
      </c>
      <c r="D27" s="18" t="s">
        <v>45</v>
      </c>
      <c r="E27" s="18">
        <v>0.01</v>
      </c>
      <c r="F27" s="27">
        <f>C27*E27</f>
        <v>0.4</v>
      </c>
      <c r="G27" s="40" t="s">
        <v>46</v>
      </c>
      <c r="H27" s="27">
        <f t="shared" si="3"/>
        <v>0.4</v>
      </c>
      <c r="I27" s="27"/>
      <c r="J27" s="27"/>
      <c r="K27" s="27">
        <f t="shared" si="5"/>
        <v>0.4</v>
      </c>
      <c r="L27" s="19" t="s">
        <v>53</v>
      </c>
    </row>
    <row r="28" spans="2:12" s="20" customFormat="1" ht="37.5" customHeight="1" x14ac:dyDescent="0.25">
      <c r="B28" s="25" t="s">
        <v>54</v>
      </c>
      <c r="C28" s="18"/>
      <c r="D28" s="18"/>
      <c r="E28" s="18"/>
      <c r="F28" s="27">
        <v>1.5</v>
      </c>
      <c r="G28" s="27"/>
      <c r="H28" s="27">
        <f t="shared" si="3"/>
        <v>1.5</v>
      </c>
      <c r="I28" s="27"/>
      <c r="J28" s="27"/>
      <c r="K28" s="27">
        <f t="shared" si="5"/>
        <v>1.5</v>
      </c>
      <c r="L28" s="19" t="s">
        <v>55</v>
      </c>
    </row>
    <row r="29" spans="2:12" s="20" customFormat="1" ht="51.75" customHeight="1" x14ac:dyDescent="0.25">
      <c r="B29" s="25" t="s">
        <v>56</v>
      </c>
      <c r="C29" s="18">
        <v>20</v>
      </c>
      <c r="D29" s="18" t="s">
        <v>45</v>
      </c>
      <c r="E29" s="18">
        <v>0.3</v>
      </c>
      <c r="F29" s="27">
        <f>C29*E29</f>
        <v>6</v>
      </c>
      <c r="G29" s="27"/>
      <c r="H29" s="27">
        <f t="shared" si="3"/>
        <v>6</v>
      </c>
      <c r="I29" s="27"/>
      <c r="J29" s="27"/>
      <c r="K29" s="27">
        <f t="shared" si="5"/>
        <v>6</v>
      </c>
      <c r="L29" s="19" t="s">
        <v>57</v>
      </c>
    </row>
    <row r="30" spans="2:12" ht="36" customHeight="1" x14ac:dyDescent="0.25">
      <c r="B30" s="41" t="s">
        <v>58</v>
      </c>
      <c r="C30" s="42"/>
      <c r="D30" s="42"/>
      <c r="E30" s="42"/>
      <c r="F30" s="44"/>
      <c r="G30" s="45"/>
      <c r="H30" s="36">
        <f>K30-J30-I30</f>
        <v>46.03</v>
      </c>
      <c r="I30" s="46"/>
      <c r="J30" s="47"/>
      <c r="K30" s="36">
        <v>46.03</v>
      </c>
      <c r="L30" s="19" t="s">
        <v>59</v>
      </c>
    </row>
    <row r="31" spans="2:12" s="20" customFormat="1" ht="46.5" customHeight="1" x14ac:dyDescent="0.25">
      <c r="B31" s="25" t="s">
        <v>60</v>
      </c>
      <c r="C31" s="18"/>
      <c r="D31" s="18"/>
      <c r="E31" s="18"/>
      <c r="F31" s="48">
        <f>'[1]кошторис ГБ2019'!F37</f>
        <v>47.874400000000009</v>
      </c>
      <c r="G31" s="27"/>
      <c r="H31" s="27">
        <f t="shared" si="3"/>
        <v>47.874400000000009</v>
      </c>
      <c r="I31" s="27"/>
      <c r="J31" s="27"/>
      <c r="K31" s="36">
        <f t="shared" si="5"/>
        <v>47.874400000000009</v>
      </c>
      <c r="L31" s="19" t="s">
        <v>61</v>
      </c>
    </row>
    <row r="32" spans="2:12" s="20" customFormat="1" ht="26.25" customHeight="1" x14ac:dyDescent="0.25">
      <c r="B32" s="25" t="s">
        <v>62</v>
      </c>
      <c r="C32" s="18"/>
      <c r="D32" s="18"/>
      <c r="E32" s="18"/>
      <c r="F32" s="48">
        <f>SUM(F14:F31)</f>
        <v>252.97440000000006</v>
      </c>
      <c r="G32" s="48">
        <f>SUM(G14:G31)</f>
        <v>0</v>
      </c>
      <c r="H32" s="48">
        <f>SUM(H14:H31)</f>
        <v>439.75440000000003</v>
      </c>
      <c r="I32" s="48">
        <f>SUM(I14:I31)</f>
        <v>0</v>
      </c>
      <c r="J32" s="48">
        <f>SUM(J14:J31)</f>
        <v>0</v>
      </c>
      <c r="K32" s="48">
        <f>K13+K19+K23+K30+K31</f>
        <v>299.00440000000003</v>
      </c>
      <c r="L32" s="19"/>
    </row>
    <row r="33" spans="2:7" x14ac:dyDescent="0.25">
      <c r="B33" s="49"/>
    </row>
    <row r="38" spans="2:7" x14ac:dyDescent="0.25">
      <c r="G38" s="50"/>
    </row>
  </sheetData>
  <mergeCells count="9">
    <mergeCell ref="B19:F19"/>
    <mergeCell ref="B23:E23"/>
    <mergeCell ref="B30:F30"/>
    <mergeCell ref="B2:F2"/>
    <mergeCell ref="B10:B12"/>
    <mergeCell ref="C10:F10"/>
    <mergeCell ref="G10:G12"/>
    <mergeCell ref="C11:C12"/>
    <mergeCell ref="D11:D12"/>
  </mergeCells>
  <hyperlinks>
    <hyperlink ref="G22" r:id="rId1"/>
    <hyperlink ref="G24" r:id="rId2"/>
    <hyperlink ref="G25" r:id="rId3"/>
    <hyperlink ref="G26" r:id="rId4"/>
    <hyperlink ref="G27" r:id="rId5"/>
  </hyperlinks>
  <pageMargins left="0.25" right="0.25" top="0.75" bottom="0.75" header="0.3" footer="0.3"/>
  <pageSetup paperSize="9" scale="57" orientation="portrait" verticalDpi="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согласованый ГБ2019 (4)</vt:lpstr>
      <vt:lpstr>'Бюджет согласованый ГБ2019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2018-07-27T07:09:06Z</dcterms:created>
  <dcterms:modified xsi:type="dcterms:W3CDTF">2018-07-27T07:09:48Z</dcterms:modified>
</cp:coreProperties>
</file>