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0" yWindow="0" windowWidth="19200" windowHeight="11490" tabRatio="500" activeTab="1"/>
  </bookViews>
  <sheets>
    <sheet name="1 базовий " sheetId="1" r:id="rId1"/>
    <sheet name="2 основний" sheetId="2" r:id="rId2"/>
    <sheet name="3 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2" l="1"/>
  <c r="G44" i="2"/>
  <c r="G41" i="2"/>
  <c r="G42" i="2"/>
  <c r="G43" i="2"/>
  <c r="G45" i="2"/>
  <c r="H18" i="2"/>
  <c r="H17" i="2"/>
  <c r="G26" i="2"/>
  <c r="G27" i="2"/>
  <c r="G28" i="2"/>
  <c r="G29" i="2"/>
  <c r="G30" i="2"/>
  <c r="G31" i="2"/>
  <c r="G32" i="2"/>
  <c r="G34" i="2"/>
  <c r="G35" i="2"/>
  <c r="G36" i="2"/>
  <c r="H21" i="2"/>
  <c r="H16" i="1"/>
  <c r="H15" i="1"/>
  <c r="G42" i="1"/>
  <c r="H19" i="1"/>
  <c r="H20" i="1"/>
  <c r="G25" i="1"/>
  <c r="G26" i="1"/>
  <c r="G27" i="1"/>
  <c r="G28" i="1"/>
  <c r="G29" i="1"/>
  <c r="G30" i="1"/>
  <c r="G31" i="1"/>
  <c r="G33" i="1"/>
  <c r="G34" i="1"/>
  <c r="G35" i="1"/>
  <c r="G36" i="1"/>
  <c r="G41" i="1"/>
  <c r="G43" i="1"/>
  <c r="G44" i="1"/>
  <c r="G46" i="1"/>
  <c r="G48" i="1"/>
  <c r="G47" i="2"/>
  <c r="G49" i="2"/>
</calcChain>
</file>

<file path=xl/sharedStrings.xml><?xml version="1.0" encoding="utf-8"?>
<sst xmlns="http://schemas.openxmlformats.org/spreadsheetml/2006/main" count="135" uniqueCount="95">
  <si>
    <t>кол-во дней</t>
  </si>
  <si>
    <t>Значение</t>
  </si>
  <si>
    <t>норматив</t>
  </si>
  <si>
    <t>Стоимость затрат, грн.</t>
  </si>
  <si>
    <t>Трансфер</t>
  </si>
  <si>
    <t>микроавтобус</t>
  </si>
  <si>
    <t>Норматив</t>
  </si>
  <si>
    <t>Кол-во ед.</t>
  </si>
  <si>
    <t>Ст-сть ед, грн.</t>
  </si>
  <si>
    <t>Стоимость затрат, грн</t>
  </si>
  <si>
    <t>пачка</t>
  </si>
  <si>
    <t>100 мл.</t>
  </si>
  <si>
    <t>Ст-сть затрат, грн.</t>
  </si>
  <si>
    <t>Ст-сть еденицы, грн</t>
  </si>
  <si>
    <t>1 инстр. на 15 члк+менеджер проекта</t>
  </si>
  <si>
    <t>Кол- учеников + 20 %</t>
  </si>
  <si>
    <t>1 шт. на 1 уч.+20%</t>
  </si>
  <si>
    <t>Кол-во учеников + 20%</t>
  </si>
  <si>
    <t>Количество учеников + 20%</t>
  </si>
  <si>
    <t>10 шт. на 3 школы</t>
  </si>
  <si>
    <t>Канцтовари</t>
  </si>
  <si>
    <t>ручкі, олівці, файли та інш</t>
  </si>
  <si>
    <t>Оплата праці інструкторів</t>
  </si>
  <si>
    <t>підготовчий етап проекту</t>
  </si>
  <si>
    <t>оренда обладнання(манекен,проектор,комп. техніка)</t>
  </si>
  <si>
    <t>консультаційно-інформаційні послуги</t>
  </si>
  <si>
    <t>Методички(розробка,макетування,друк)</t>
  </si>
  <si>
    <t>рекламна друкована продукція</t>
  </si>
  <si>
    <t>Пльонка - клапан</t>
  </si>
  <si>
    <t>Бінти еластичні</t>
  </si>
  <si>
    <t>Жгут артеріальний</t>
  </si>
  <si>
    <t>серветки  марлеві 45*29 мм</t>
  </si>
  <si>
    <t>Рукавички латексні</t>
  </si>
  <si>
    <t>Спиртовий розчин</t>
  </si>
  <si>
    <t>Бумага офісна</t>
  </si>
  <si>
    <t>Сертифікат учасника</t>
  </si>
  <si>
    <t>витрати на навчання</t>
  </si>
  <si>
    <t>розрахунок на фінал ( 8 команд по 4 чол) 32 чол</t>
  </si>
  <si>
    <t>Всього</t>
  </si>
  <si>
    <t>Основні витрати</t>
  </si>
  <si>
    <t>статті витрат</t>
  </si>
  <si>
    <t>Дипломи</t>
  </si>
  <si>
    <t>Призи 1,2,3 місце</t>
  </si>
  <si>
    <t>Призи командам учасникам</t>
  </si>
  <si>
    <t>загальна сума витрат</t>
  </si>
  <si>
    <t>разом витрат</t>
  </si>
  <si>
    <t xml:space="preserve">Вхідні дані </t>
  </si>
  <si>
    <t>показник</t>
  </si>
  <si>
    <t>кількість шкіл школ ,які приймають участь у проекті</t>
  </si>
  <si>
    <t>кількість школярів ,які приймають участь у проекті</t>
  </si>
  <si>
    <t>кількість інструкторів  (  1 інструктор на 15 школярів)</t>
  </si>
  <si>
    <t>кількість днів</t>
  </si>
  <si>
    <t>фінальні змагання</t>
  </si>
  <si>
    <t>загальна тривалість етапу</t>
  </si>
  <si>
    <t>тривалість проекту (рік)</t>
  </si>
  <si>
    <t>оренда приміщенняі комун. витрати організації виконавця</t>
  </si>
  <si>
    <t xml:space="preserve"> /керівник/менедж/юрист/бухгалт</t>
  </si>
  <si>
    <t xml:space="preserve"> грн</t>
  </si>
  <si>
    <t>резервні витрати</t>
  </si>
  <si>
    <t>Тривалість проекту (рік)</t>
  </si>
  <si>
    <t>Четверть фінальні змагання</t>
  </si>
  <si>
    <t>Показник</t>
  </si>
  <si>
    <t>Кількість школярів, які приймають участь у проекті</t>
  </si>
  <si>
    <t>Полуфінальні змагання</t>
  </si>
  <si>
    <t>Фінальні змагання</t>
  </si>
  <si>
    <t>Загальна тривалість етапу</t>
  </si>
  <si>
    <t>Статті витрат</t>
  </si>
  <si>
    <t>Кількість од</t>
  </si>
  <si>
    <t>Вартість витрат, грн.</t>
  </si>
  <si>
    <t>Значення</t>
  </si>
  <si>
    <t>Кількість інструкторів  (1 інструктор на 15 школярів)</t>
  </si>
  <si>
    <t>Підготовчий етап проекту(керівник/юрист/бухгалтер)</t>
  </si>
  <si>
    <t>Оренда обладнання(манекен,проектор,комп. техніка)</t>
  </si>
  <si>
    <t>Кількість дней</t>
  </si>
  <si>
    <t>Підготовчий етап проекту менеджер проєкту</t>
  </si>
  <si>
    <t>Рекламна компанія</t>
  </si>
  <si>
    <t>К-ть одиниць</t>
  </si>
  <si>
    <t>Вартість одиниці, грн.</t>
  </si>
  <si>
    <t>Вартість витрат, грн</t>
  </si>
  <si>
    <t xml:space="preserve">42 шт. на 200 чол </t>
  </si>
  <si>
    <t>Жгут для зупинки кровотечі</t>
  </si>
  <si>
    <t>Кількість од.</t>
  </si>
  <si>
    <t>Вартисть од, грн</t>
  </si>
  <si>
    <t>Призи за активну участь (4, 5 місце)</t>
  </si>
  <si>
    <t>Призи (1,2,3 місце)</t>
  </si>
  <si>
    <t>Обов'язковий резерв 20%</t>
  </si>
  <si>
    <t>Загальна сума витрат</t>
  </si>
  <si>
    <t>Разом витрат</t>
  </si>
  <si>
    <t>Розрахунок на полуфінал та фінал ( 10 команд по 4 чол)  40 чол</t>
  </si>
  <si>
    <t>Кількість днів навчання учнів двох шкіл одного района м. Києва</t>
  </si>
  <si>
    <t>Кількість шкіл, які приймають участь у проекті</t>
  </si>
  <si>
    <t>Рукавички латексні/вінілові</t>
  </si>
  <si>
    <t>1 инстр. на 15 чол.</t>
  </si>
  <si>
    <t>з розрахунку 2 менеждера на 20 школ</t>
  </si>
  <si>
    <t>12 міс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</si>
</sst>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грн.&quot;_-;\-* #,##0.00\ &quot;грн.&quot;_-;_-* &quot;-&quot;??\ &quot;грн.&quot;_-;_-@_-"/>
  </numFmts>
  <fonts count="16">
    <font>
      <sz val="10"/>
      <color theme="1"/>
      <name val="News Gothic MT"/>
      <family val="2"/>
      <charset val="204"/>
      <scheme val="minor"/>
    </font>
    <font>
      <sz val="10"/>
      <color indexed="8"/>
      <name val="Calibri"/>
      <family val="2"/>
      <charset val="204"/>
    </font>
    <font>
      <sz val="12"/>
      <color indexed="8"/>
      <name val="Times New Roman"/>
    </font>
    <font>
      <sz val="12"/>
      <color indexed="8"/>
      <name val="Calibri"/>
    </font>
    <font>
      <b/>
      <sz val="12"/>
      <color indexed="8"/>
      <name val="Calibri"/>
    </font>
    <font>
      <b/>
      <sz val="16"/>
      <color indexed="8"/>
      <name val="Calibri"/>
    </font>
    <font>
      <b/>
      <sz val="14"/>
      <color indexed="8"/>
      <name val="Calibri"/>
    </font>
    <font>
      <b/>
      <sz val="12"/>
      <name val="Calibri"/>
    </font>
    <font>
      <b/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Font="1"/>
    <xf numFmtId="0" fontId="3" fillId="0" borderId="0" xfId="0" applyFont="1"/>
    <xf numFmtId="0" fontId="5" fillId="0" borderId="0" xfId="0" applyFont="1"/>
    <xf numFmtId="164" fontId="0" fillId="0" borderId="0" xfId="1" applyFont="1"/>
    <xf numFmtId="164" fontId="6" fillId="0" borderId="0" xfId="1" applyFont="1"/>
    <xf numFmtId="164" fontId="3" fillId="0" borderId="0" xfId="1" applyFont="1"/>
    <xf numFmtId="164" fontId="5" fillId="0" borderId="0" xfId="1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164" fontId="6" fillId="0" borderId="4" xfId="1" applyFont="1" applyBorder="1"/>
    <xf numFmtId="164" fontId="0" fillId="0" borderId="1" xfId="1" applyFont="1" applyBorder="1"/>
    <xf numFmtId="164" fontId="3" fillId="0" borderId="5" xfId="1" applyFont="1" applyBorder="1"/>
    <xf numFmtId="164" fontId="3" fillId="0" borderId="2" xfId="1" applyFont="1" applyBorder="1"/>
    <xf numFmtId="164" fontId="0" fillId="0" borderId="3" xfId="1" applyFont="1" applyBorder="1"/>
    <xf numFmtId="0" fontId="0" fillId="0" borderId="6" xfId="0" applyBorder="1"/>
    <xf numFmtId="164" fontId="0" fillId="0" borderId="6" xfId="1" applyFont="1" applyBorder="1"/>
    <xf numFmtId="164" fontId="6" fillId="0" borderId="6" xfId="1" applyFont="1" applyBorder="1"/>
    <xf numFmtId="164" fontId="5" fillId="0" borderId="0" xfId="1" applyFont="1" applyFill="1"/>
    <xf numFmtId="164" fontId="5" fillId="0" borderId="7" xfId="1" applyFont="1" applyFill="1" applyBorder="1"/>
    <xf numFmtId="0" fontId="0" fillId="0" borderId="1" xfId="1" applyNumberFormat="1" applyFont="1" applyBorder="1"/>
    <xf numFmtId="0" fontId="0" fillId="3" borderId="0" xfId="0" applyFill="1"/>
    <xf numFmtId="164" fontId="0" fillId="3" borderId="0" xfId="1" applyFont="1" applyFill="1"/>
    <xf numFmtId="0" fontId="0" fillId="4" borderId="0" xfId="0" applyFill="1"/>
    <xf numFmtId="164" fontId="0" fillId="4" borderId="0" xfId="1" applyFont="1" applyFill="1"/>
    <xf numFmtId="0" fontId="0" fillId="5" borderId="0" xfId="0" applyFill="1"/>
    <xf numFmtId="164" fontId="0" fillId="5" borderId="0" xfId="1" applyFont="1" applyFill="1"/>
    <xf numFmtId="0" fontId="0" fillId="0" borderId="1" xfId="0" applyBorder="1"/>
    <xf numFmtId="0" fontId="6" fillId="0" borderId="6" xfId="0" applyFont="1" applyBorder="1"/>
    <xf numFmtId="0" fontId="3" fillId="0" borderId="1" xfId="0" applyFont="1" applyBorder="1"/>
    <xf numFmtId="0" fontId="3" fillId="0" borderId="6" xfId="0" applyFont="1" applyBorder="1"/>
    <xf numFmtId="0" fontId="3" fillId="0" borderId="5" xfId="0" applyFont="1" applyBorder="1"/>
    <xf numFmtId="0" fontId="6" fillId="0" borderId="0" xfId="0" applyFont="1"/>
    <xf numFmtId="0" fontId="5" fillId="0" borderId="0" xfId="0" applyFont="1" applyFill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3" xfId="0" applyBorder="1"/>
    <xf numFmtId="0" fontId="8" fillId="4" borderId="0" xfId="0" applyFont="1" applyFill="1"/>
    <xf numFmtId="0" fontId="12" fillId="0" borderId="10" xfId="0" applyFont="1" applyBorder="1"/>
    <xf numFmtId="0" fontId="3" fillId="0" borderId="14" xfId="0" applyFont="1" applyBorder="1"/>
    <xf numFmtId="0" fontId="3" fillId="0" borderId="16" xfId="0" applyFont="1" applyBorder="1"/>
    <xf numFmtId="164" fontId="3" fillId="0" borderId="14" xfId="1" applyFont="1" applyBorder="1"/>
    <xf numFmtId="164" fontId="3" fillId="0" borderId="16" xfId="1" applyFont="1" applyBorder="1"/>
    <xf numFmtId="164" fontId="10" fillId="0" borderId="5" xfId="1" applyFont="1" applyBorder="1"/>
    <xf numFmtId="0" fontId="10" fillId="0" borderId="5" xfId="0" applyFont="1" applyBorder="1"/>
    <xf numFmtId="0" fontId="12" fillId="0" borderId="1" xfId="0" applyFont="1" applyBorder="1"/>
    <xf numFmtId="0" fontId="12" fillId="0" borderId="13" xfId="0" applyFont="1" applyBorder="1" applyAlignment="1"/>
    <xf numFmtId="0" fontId="12" fillId="0" borderId="11" xfId="0" applyFont="1" applyBorder="1" applyAlignment="1"/>
    <xf numFmtId="0" fontId="12" fillId="0" borderId="12" xfId="0" applyFont="1" applyBorder="1" applyAlignment="1"/>
    <xf numFmtId="0" fontId="12" fillId="0" borderId="17" xfId="0" applyFont="1" applyBorder="1" applyAlignment="1"/>
    <xf numFmtId="0" fontId="12" fillId="0" borderId="18" xfId="0" applyFont="1" applyBorder="1" applyAlignment="1"/>
    <xf numFmtId="0" fontId="12" fillId="0" borderId="19" xfId="0" applyFont="1" applyBorder="1" applyAlignment="1"/>
    <xf numFmtId="0" fontId="12" fillId="0" borderId="16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0" xfId="0" applyFont="1"/>
    <xf numFmtId="164" fontId="12" fillId="0" borderId="0" xfId="1" applyFont="1"/>
    <xf numFmtId="0" fontId="14" fillId="4" borderId="0" xfId="0" applyFont="1" applyFill="1"/>
    <xf numFmtId="0" fontId="15" fillId="0" borderId="12" xfId="0" applyFont="1" applyBorder="1" applyAlignment="1"/>
    <xf numFmtId="0" fontId="15" fillId="0" borderId="13" xfId="0" applyFont="1" applyBorder="1" applyAlignment="1"/>
    <xf numFmtId="0" fontId="15" fillId="3" borderId="0" xfId="0" applyFont="1" applyFill="1"/>
    <xf numFmtId="164" fontId="15" fillId="3" borderId="0" xfId="1" applyFont="1" applyFill="1"/>
    <xf numFmtId="0" fontId="15" fillId="0" borderId="1" xfId="1" applyNumberFormat="1" applyFont="1" applyBorder="1"/>
    <xf numFmtId="164" fontId="15" fillId="0" borderId="3" xfId="1" applyFont="1" applyBorder="1"/>
    <xf numFmtId="0" fontId="15" fillId="0" borderId="1" xfId="0" applyFont="1" applyBorder="1"/>
    <xf numFmtId="164" fontId="15" fillId="0" borderId="1" xfId="1" applyFont="1" applyBorder="1"/>
    <xf numFmtId="0" fontId="15" fillId="0" borderId="13" xfId="0" applyFont="1" applyBorder="1"/>
    <xf numFmtId="0" fontId="15" fillId="0" borderId="6" xfId="0" applyFont="1" applyBorder="1"/>
    <xf numFmtId="164" fontId="15" fillId="0" borderId="6" xfId="1" applyFont="1" applyBorder="1"/>
    <xf numFmtId="164" fontId="14" fillId="0" borderId="4" xfId="1" applyFont="1" applyBorder="1"/>
    <xf numFmtId="0" fontId="15" fillId="0" borderId="0" xfId="0" applyFont="1"/>
    <xf numFmtId="164" fontId="15" fillId="0" borderId="0" xfId="1" applyFont="1"/>
    <xf numFmtId="0" fontId="15" fillId="4" borderId="0" xfId="0" applyFont="1" applyFill="1"/>
    <xf numFmtId="164" fontId="15" fillId="4" borderId="0" xfId="1" applyFont="1" applyFill="1"/>
    <xf numFmtId="0" fontId="15" fillId="0" borderId="11" xfId="0" applyFont="1" applyBorder="1" applyAlignment="1"/>
    <xf numFmtId="0" fontId="15" fillId="5" borderId="0" xfId="0" applyFont="1" applyFill="1"/>
    <xf numFmtId="164" fontId="15" fillId="5" borderId="0" xfId="1" applyFont="1" applyFill="1"/>
    <xf numFmtId="0" fontId="14" fillId="0" borderId="6" xfId="0" applyFont="1" applyBorder="1"/>
    <xf numFmtId="164" fontId="14" fillId="0" borderId="6" xfId="1" applyFont="1" applyBorder="1"/>
    <xf numFmtId="164" fontId="14" fillId="0" borderId="0" xfId="1" applyFont="1"/>
    <xf numFmtId="0" fontId="14" fillId="0" borderId="0" xfId="0" applyFont="1"/>
    <xf numFmtId="0" fontId="14" fillId="0" borderId="2" xfId="0" applyFont="1" applyBorder="1"/>
    <xf numFmtId="0" fontId="14" fillId="0" borderId="5" xfId="0" applyFont="1" applyBorder="1"/>
    <xf numFmtId="164" fontId="14" fillId="0" borderId="5" xfId="1" applyFont="1" applyBorder="1"/>
    <xf numFmtId="164" fontId="14" fillId="0" borderId="2" xfId="1" applyFont="1" applyBorder="1"/>
    <xf numFmtId="0" fontId="14" fillId="0" borderId="1" xfId="0" applyFont="1" applyBorder="1"/>
    <xf numFmtId="164" fontId="14" fillId="0" borderId="1" xfId="1" applyFont="1" applyBorder="1"/>
    <xf numFmtId="0" fontId="14" fillId="0" borderId="1" xfId="0" applyFont="1" applyFill="1" applyBorder="1"/>
    <xf numFmtId="164" fontId="14" fillId="0" borderId="1" xfId="1" applyFont="1" applyFill="1" applyBorder="1"/>
    <xf numFmtId="164" fontId="15" fillId="6" borderId="3" xfId="1" applyFont="1" applyFill="1" applyBorder="1"/>
    <xf numFmtId="164" fontId="14" fillId="6" borderId="1" xfId="1" applyFont="1" applyFill="1" applyBorder="1"/>
    <xf numFmtId="0" fontId="3" fillId="0" borderId="8" xfId="0" applyFont="1" applyBorder="1"/>
    <xf numFmtId="0" fontId="3" fillId="0" borderId="5" xfId="0" applyFont="1" applyBorder="1"/>
    <xf numFmtId="0" fontId="2" fillId="0" borderId="9" xfId="0" applyFont="1" applyBorder="1"/>
    <xf numFmtId="0" fontId="2" fillId="0" borderId="1" xfId="0" applyFont="1" applyBorder="1"/>
    <xf numFmtId="0" fontId="12" fillId="0" borderId="9" xfId="0" applyFont="1" applyBorder="1"/>
    <xf numFmtId="0" fontId="12" fillId="0" borderId="1" xfId="0" applyFont="1" applyBorder="1"/>
    <xf numFmtId="0" fontId="9" fillId="0" borderId="10" xfId="0" applyFont="1" applyBorder="1"/>
    <xf numFmtId="0" fontId="6" fillId="0" borderId="6" xfId="0" applyFont="1" applyBorder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5" xfId="0" applyBorder="1" applyAlignment="1"/>
    <xf numFmtId="0" fontId="0" fillId="0" borderId="9" xfId="0" applyBorder="1"/>
    <xf numFmtId="0" fontId="0" fillId="0" borderId="1" xfId="0" applyBorder="1"/>
    <xf numFmtId="0" fontId="10" fillId="0" borderId="11" xfId="0" applyFont="1" applyBorder="1" applyAlignment="1"/>
    <xf numFmtId="0" fontId="8" fillId="5" borderId="0" xfId="0" applyFont="1" applyFill="1"/>
    <xf numFmtId="0" fontId="4" fillId="5" borderId="0" xfId="0" applyFont="1" applyFill="1"/>
    <xf numFmtId="0" fontId="10" fillId="0" borderId="8" xfId="0" applyFont="1" applyBorder="1"/>
    <xf numFmtId="0" fontId="11" fillId="0" borderId="0" xfId="0" applyFont="1" applyFill="1"/>
    <xf numFmtId="0" fontId="5" fillId="0" borderId="0" xfId="0" applyFont="1" applyFill="1"/>
    <xf numFmtId="0" fontId="7" fillId="2" borderId="0" xfId="0" applyFont="1" applyFill="1"/>
    <xf numFmtId="0" fontId="9" fillId="0" borderId="0" xfId="0" applyFont="1"/>
    <xf numFmtId="0" fontId="6" fillId="0" borderId="0" xfId="0" applyFont="1"/>
    <xf numFmtId="0" fontId="8" fillId="3" borderId="0" xfId="0" applyFont="1" applyFill="1"/>
    <xf numFmtId="0" fontId="4" fillId="3" borderId="0" xfId="0" applyFont="1" applyFill="1"/>
    <xf numFmtId="0" fontId="13" fillId="2" borderId="0" xfId="0" applyFont="1" applyFill="1"/>
    <xf numFmtId="0" fontId="14" fillId="0" borderId="8" xfId="0" applyFont="1" applyBorder="1"/>
    <xf numFmtId="0" fontId="14" fillId="0" borderId="5" xfId="0" applyFont="1" applyBorder="1"/>
    <xf numFmtId="0" fontId="14" fillId="0" borderId="10" xfId="0" applyFont="1" applyBorder="1"/>
    <xf numFmtId="0" fontId="14" fillId="0" borderId="6" xfId="0" applyFont="1" applyBorder="1"/>
    <xf numFmtId="0" fontId="15" fillId="6" borderId="9" xfId="0" applyFont="1" applyFill="1" applyBorder="1"/>
    <xf numFmtId="0" fontId="15" fillId="6" borderId="1" xfId="0" applyFont="1" applyFill="1" applyBorder="1"/>
    <xf numFmtId="0" fontId="15" fillId="6" borderId="11" xfId="0" applyFont="1" applyFill="1" applyBorder="1" applyAlignment="1"/>
    <xf numFmtId="0" fontId="15" fillId="6" borderId="12" xfId="0" applyFont="1" applyFill="1" applyBorder="1" applyAlignment="1"/>
    <xf numFmtId="0" fontId="15" fillId="6" borderId="13" xfId="0" applyFont="1" applyFill="1" applyBorder="1" applyAlignment="1"/>
    <xf numFmtId="0" fontId="15" fillId="6" borderId="15" xfId="0" applyFont="1" applyFill="1" applyBorder="1" applyAlignment="1"/>
    <xf numFmtId="0" fontId="14" fillId="3" borderId="0" xfId="0" applyFont="1" applyFill="1"/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5" fillId="6" borderId="11" xfId="0" applyFont="1" applyFill="1" applyBorder="1"/>
    <xf numFmtId="0" fontId="15" fillId="6" borderId="12" xfId="0" applyFont="1" applyFill="1" applyBorder="1"/>
    <xf numFmtId="0" fontId="15" fillId="6" borderId="13" xfId="0" applyFont="1" applyFill="1" applyBorder="1"/>
    <xf numFmtId="0" fontId="12" fillId="0" borderId="11" xfId="0" applyFont="1" applyBorder="1" applyAlignment="1"/>
    <xf numFmtId="0" fontId="12" fillId="0" borderId="12" xfId="0" applyFont="1" applyBorder="1" applyAlignment="1"/>
    <xf numFmtId="0" fontId="12" fillId="0" borderId="13" xfId="0" applyFont="1" applyBorder="1" applyAlignment="1"/>
    <xf numFmtId="0" fontId="15" fillId="0" borderId="9" xfId="0" applyFont="1" applyBorder="1"/>
    <xf numFmtId="0" fontId="15" fillId="0" borderId="1" xfId="0" applyFont="1" applyBorder="1"/>
    <xf numFmtId="0" fontId="14" fillId="0" borderId="1" xfId="0" applyFont="1" applyFill="1" applyBorder="1"/>
    <xf numFmtId="0" fontId="15" fillId="0" borderId="1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4" fillId="0" borderId="1" xfId="0" applyFont="1" applyBorder="1"/>
    <xf numFmtId="0" fontId="14" fillId="5" borderId="0" xfId="0" applyFont="1" applyFill="1"/>
    <xf numFmtId="0" fontId="15" fillId="0" borderId="11" xfId="0" applyFont="1" applyBorder="1"/>
    <xf numFmtId="0" fontId="15" fillId="0" borderId="12" xfId="0" applyFont="1" applyBorder="1"/>
    <xf numFmtId="0" fontId="15" fillId="0" borderId="13" xfId="0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Вдохновение">
  <a:themeElements>
    <a:clrScheme name="Вдохновение">
      <a:dk1>
        <a:sysClr val="windowText" lastClr="000000"/>
      </a:dk1>
      <a:lt1>
        <a:sysClr val="window" lastClr="FFFFFF"/>
      </a:lt1>
      <a:dk2>
        <a:srgbClr val="2F2F26"/>
      </a:dk2>
      <a:lt2>
        <a:srgbClr val="9FA795"/>
      </a:lt2>
      <a:accent1>
        <a:srgbClr val="749805"/>
      </a:accent1>
      <a:accent2>
        <a:srgbClr val="BACC82"/>
      </a:accent2>
      <a:accent3>
        <a:srgbClr val="6E9EC2"/>
      </a:accent3>
      <a:accent4>
        <a:srgbClr val="2046A5"/>
      </a:accent4>
      <a:accent5>
        <a:srgbClr val="5039C6"/>
      </a:accent5>
      <a:accent6>
        <a:srgbClr val="7411D0"/>
      </a:accent6>
      <a:hlink>
        <a:srgbClr val="FFC000"/>
      </a:hlink>
      <a:folHlink>
        <a:srgbClr val="C0C000"/>
      </a:folHlink>
    </a:clrScheme>
    <a:fontScheme name="Вдохновение">
      <a:majorFont>
        <a:latin typeface="News Gothic MT"/>
        <a:ea typeface=""/>
        <a:cs typeface=""/>
        <a:font script="Jpan" typeface="メイリオ"/>
        <a:font script="Hans" typeface="宋体"/>
        <a:font script="Hant" typeface="新細明體"/>
      </a:majorFont>
      <a:minorFont>
        <a:latin typeface="News Gothic MT"/>
        <a:ea typeface=""/>
        <a:cs typeface=""/>
        <a:font script="Jpan" typeface="メイリオ"/>
        <a:font script="Hans" typeface="宋体"/>
        <a:font script="Hant" typeface="新細明體"/>
      </a:minorFont>
    </a:fontScheme>
    <a:fmtScheme name="Вдохновение">
      <a:fillStyleLst>
        <a:solidFill>
          <a:schemeClr val="phClr"/>
        </a:solidFill>
        <a:gradFill rotWithShape="1">
          <a:gsLst>
            <a:gs pos="25000">
              <a:schemeClr val="phClr">
                <a:tint val="90000"/>
                <a:shade val="100000"/>
                <a:alpha val="90000"/>
                <a:satMod val="150000"/>
              </a:schemeClr>
            </a:gs>
            <a:gs pos="100000">
              <a:schemeClr val="phClr">
                <a:tint val="100000"/>
                <a:shade val="60000"/>
                <a:satMod val="13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0000"/>
                <a:shade val="100000"/>
                <a:alpha val="85000"/>
                <a:satMod val="150000"/>
              </a:schemeClr>
            </a:gs>
            <a:gs pos="33000">
              <a:schemeClr val="phClr">
                <a:tint val="90000"/>
                <a:shade val="100000"/>
                <a:alpha val="95000"/>
                <a:satMod val="130000"/>
              </a:schemeClr>
            </a:gs>
            <a:gs pos="67000">
              <a:schemeClr val="phClr">
                <a:shade val="70000"/>
                <a:satMod val="135000"/>
              </a:schemeClr>
            </a:gs>
            <a:gs pos="100000">
              <a:schemeClr val="phClr">
                <a:shade val="50000"/>
                <a:satMod val="135000"/>
              </a:schemeClr>
            </a:gs>
          </a:gsLst>
          <a:lin ang="13200000" scaled="1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thickThin" algn="ctr">
          <a:solidFill>
            <a:schemeClr val="phClr"/>
          </a:solidFill>
          <a:prstDash val="solid"/>
        </a:ln>
        <a:ln w="38100" cap="flat" cmpd="thinThick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  <a:scene3d>
            <a:camera prst="orthographicFront">
              <a:rot lat="0" lon="0" rev="0"/>
            </a:camera>
            <a:lightRig rig="twoPt" dir="tl"/>
          </a:scene3d>
          <a:sp3d extrusionH="12700" prstMaterial="softEdge">
            <a:bevelT w="25400" h="50800"/>
          </a:sp3d>
        </a:effectStyle>
        <a:effectStyle>
          <a:effectLst>
            <a:innerShdw blurRad="50800" dist="25400" dir="2400000">
              <a:srgbClr val="808080">
                <a:alpha val="75000"/>
              </a:srgbClr>
            </a:innerShdw>
            <a:reflection blurRad="38100" stA="26000" endPos="35000" dist="12700" dir="5400000" fadeDir="48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8"/>
  <sheetViews>
    <sheetView topLeftCell="A10" workbookViewId="0">
      <selection activeCell="E32" sqref="E32"/>
    </sheetView>
  </sheetViews>
  <sheetFormatPr defaultColWidth="11.42578125" defaultRowHeight="12.75"/>
  <cols>
    <col min="3" max="3" width="35.28515625" customWidth="1"/>
    <col min="4" max="4" width="34.140625" customWidth="1"/>
    <col min="5" max="5" width="16.42578125" customWidth="1"/>
    <col min="6" max="6" width="23.5703125" style="4" customWidth="1"/>
    <col min="7" max="7" width="25.42578125" style="4" bestFit="1" customWidth="1"/>
    <col min="8" max="8" width="23.5703125" style="4" customWidth="1"/>
  </cols>
  <sheetData>
    <row r="2" spans="1:8" s="2" customFormat="1" ht="16.5" thickBot="1">
      <c r="A2" s="113" t="s">
        <v>46</v>
      </c>
      <c r="B2" s="113"/>
      <c r="C2" s="113"/>
      <c r="D2" s="113"/>
      <c r="F2" s="6"/>
      <c r="G2" s="6"/>
      <c r="H2" s="6"/>
    </row>
    <row r="3" spans="1:8" s="2" customFormat="1" ht="15.75">
      <c r="A3" s="93" t="s">
        <v>47</v>
      </c>
      <c r="B3" s="94"/>
      <c r="C3" s="94"/>
      <c r="D3" s="8" t="s">
        <v>1</v>
      </c>
      <c r="F3" s="6"/>
      <c r="G3" s="6"/>
      <c r="H3" s="6"/>
    </row>
    <row r="4" spans="1:8" s="2" customFormat="1" ht="15.75">
      <c r="A4" s="107" t="s">
        <v>54</v>
      </c>
      <c r="B4" s="102"/>
      <c r="C4" s="103"/>
      <c r="D4" s="42">
        <v>1</v>
      </c>
      <c r="F4" s="6"/>
      <c r="G4" s="6"/>
      <c r="H4" s="6"/>
    </row>
    <row r="5" spans="1:8" s="2" customFormat="1" ht="15.75">
      <c r="A5" s="95" t="s">
        <v>48</v>
      </c>
      <c r="B5" s="96"/>
      <c r="C5" s="96"/>
      <c r="D5" s="9">
        <v>26</v>
      </c>
      <c r="F5" s="6"/>
      <c r="G5" s="6"/>
      <c r="H5" s="6"/>
    </row>
    <row r="6" spans="1:8" s="2" customFormat="1" ht="15.75">
      <c r="A6" s="97" t="s">
        <v>49</v>
      </c>
      <c r="B6" s="98"/>
      <c r="C6" s="98"/>
      <c r="D6" s="9">
        <v>10000</v>
      </c>
      <c r="F6" s="6"/>
      <c r="G6" s="6"/>
      <c r="H6" s="6"/>
    </row>
    <row r="7" spans="1:8" s="2" customFormat="1" ht="15.75">
      <c r="A7" s="97" t="s">
        <v>50</v>
      </c>
      <c r="B7" s="98"/>
      <c r="C7" s="98"/>
      <c r="D7" s="9">
        <v>7</v>
      </c>
      <c r="F7" s="6"/>
      <c r="G7" s="6"/>
      <c r="H7" s="6"/>
    </row>
    <row r="8" spans="1:8" s="2" customFormat="1" ht="15.75">
      <c r="A8" s="97" t="s">
        <v>51</v>
      </c>
      <c r="B8" s="98"/>
      <c r="C8" s="98"/>
      <c r="D8" s="9">
        <v>3</v>
      </c>
      <c r="F8" s="6"/>
      <c r="G8" s="6"/>
      <c r="H8" s="6"/>
    </row>
    <row r="9" spans="1:8" s="2" customFormat="1" ht="15.75">
      <c r="A9" s="97" t="s">
        <v>52</v>
      </c>
      <c r="B9" s="98"/>
      <c r="C9" s="98"/>
      <c r="D9" s="9">
        <v>1</v>
      </c>
      <c r="F9" s="6"/>
      <c r="G9" s="6"/>
      <c r="H9" s="6"/>
    </row>
    <row r="10" spans="1:8" s="2" customFormat="1" ht="16.5" thickBot="1">
      <c r="A10" s="40" t="s">
        <v>53</v>
      </c>
      <c r="B10" s="31"/>
      <c r="C10" s="31"/>
      <c r="D10" s="10">
        <v>4</v>
      </c>
      <c r="F10" s="6"/>
      <c r="G10" s="6"/>
      <c r="H10" s="6"/>
    </row>
    <row r="12" spans="1:8" ht="16.5" thickBot="1">
      <c r="A12" s="116" t="s">
        <v>39</v>
      </c>
      <c r="B12" s="117"/>
      <c r="C12" s="117"/>
      <c r="D12" s="22"/>
      <c r="E12" s="22"/>
      <c r="F12" s="23"/>
      <c r="G12" s="23"/>
      <c r="H12" s="23"/>
    </row>
    <row r="13" spans="1:8" s="2" customFormat="1" ht="15.75">
      <c r="A13" s="110" t="s">
        <v>40</v>
      </c>
      <c r="B13" s="94"/>
      <c r="C13" s="94"/>
      <c r="D13" s="32" t="s">
        <v>2</v>
      </c>
      <c r="E13" s="46" t="s">
        <v>51</v>
      </c>
      <c r="F13" s="45" t="s">
        <v>57</v>
      </c>
      <c r="G13" s="13" t="s">
        <v>0</v>
      </c>
      <c r="H13" s="14" t="s">
        <v>3</v>
      </c>
    </row>
    <row r="14" spans="1:8" s="2" customFormat="1" ht="15.75">
      <c r="A14" s="107" t="s">
        <v>55</v>
      </c>
      <c r="B14" s="102"/>
      <c r="C14" s="103"/>
      <c r="D14" s="41"/>
      <c r="E14" s="41"/>
      <c r="F14" s="43"/>
      <c r="G14" s="43"/>
      <c r="H14" s="44"/>
    </row>
    <row r="15" spans="1:8">
      <c r="A15" s="105" t="s">
        <v>22</v>
      </c>
      <c r="B15" s="106"/>
      <c r="C15" s="106"/>
      <c r="D15" s="28" t="s">
        <v>14</v>
      </c>
      <c r="E15" s="28">
        <v>8</v>
      </c>
      <c r="F15" s="12">
        <v>1300</v>
      </c>
      <c r="G15" s="21">
        <v>104</v>
      </c>
      <c r="H15" s="15">
        <f>PRODUCT(F15*G15)</f>
        <v>135200</v>
      </c>
    </row>
    <row r="16" spans="1:8">
      <c r="A16" s="105" t="s">
        <v>23</v>
      </c>
      <c r="B16" s="106"/>
      <c r="C16" s="106"/>
      <c r="D16" s="28" t="s">
        <v>56</v>
      </c>
      <c r="E16" s="28">
        <v>4</v>
      </c>
      <c r="F16" s="12">
        <v>30000</v>
      </c>
      <c r="G16" s="21">
        <v>360</v>
      </c>
      <c r="H16" s="15">
        <f>PRODUCT(F16*12)</f>
        <v>360000</v>
      </c>
    </row>
    <row r="17" spans="1:8">
      <c r="A17" s="101" t="s">
        <v>24</v>
      </c>
      <c r="B17" s="102"/>
      <c r="C17" s="103"/>
      <c r="D17" s="28"/>
      <c r="E17" s="28"/>
      <c r="F17" s="12"/>
      <c r="G17" s="21"/>
      <c r="H17" s="15">
        <v>80000</v>
      </c>
    </row>
    <row r="18" spans="1:8">
      <c r="A18" s="104" t="s">
        <v>25</v>
      </c>
      <c r="B18" s="102"/>
      <c r="C18" s="103"/>
      <c r="D18" s="38"/>
      <c r="E18" s="28"/>
      <c r="F18" s="12"/>
      <c r="G18" s="21"/>
      <c r="H18" s="15">
        <v>500000</v>
      </c>
    </row>
    <row r="19" spans="1:8">
      <c r="A19" s="105" t="s">
        <v>4</v>
      </c>
      <c r="B19" s="106"/>
      <c r="C19" s="106"/>
      <c r="D19" s="28" t="s">
        <v>5</v>
      </c>
      <c r="E19" s="28"/>
      <c r="F19" s="12">
        <v>1500</v>
      </c>
      <c r="G19" s="21">
        <v>104</v>
      </c>
      <c r="H19" s="15">
        <f>PRODUCT(F19*G19)</f>
        <v>156000</v>
      </c>
    </row>
    <row r="20" spans="1:8" ht="19.5" thickBot="1">
      <c r="A20" s="99" t="s">
        <v>38</v>
      </c>
      <c r="B20" s="100"/>
      <c r="C20" s="100"/>
      <c r="D20" s="16"/>
      <c r="E20" s="16"/>
      <c r="F20" s="17"/>
      <c r="G20" s="17"/>
      <c r="H20" s="11">
        <f>SUM(H15:H19)</f>
        <v>1231200</v>
      </c>
    </row>
    <row r="21" spans="1:8">
      <c r="A21" s="1"/>
    </row>
    <row r="23" spans="1:8" ht="16.5" thickBot="1">
      <c r="A23" s="39" t="s">
        <v>36</v>
      </c>
      <c r="B23" s="24"/>
      <c r="C23" s="24"/>
      <c r="D23" s="24"/>
      <c r="E23" s="24"/>
      <c r="F23" s="25"/>
      <c r="G23" s="25"/>
    </row>
    <row r="24" spans="1:8" ht="15.75">
      <c r="A24" s="110" t="s">
        <v>40</v>
      </c>
      <c r="B24" s="94"/>
      <c r="C24" s="94"/>
      <c r="D24" s="32" t="s">
        <v>6</v>
      </c>
      <c r="E24" s="32" t="s">
        <v>7</v>
      </c>
      <c r="F24" s="13" t="s">
        <v>8</v>
      </c>
      <c r="G24" s="14" t="s">
        <v>9</v>
      </c>
    </row>
    <row r="25" spans="1:8">
      <c r="A25" s="105" t="s">
        <v>28</v>
      </c>
      <c r="B25" s="106"/>
      <c r="C25" s="106"/>
      <c r="D25" s="28" t="s">
        <v>15</v>
      </c>
      <c r="E25" s="28">
        <v>10000</v>
      </c>
      <c r="F25" s="12">
        <v>14.4</v>
      </c>
      <c r="G25" s="15">
        <f t="shared" ref="G25:G31" si="0">PRODUCT(E25:F25)</f>
        <v>144000</v>
      </c>
    </row>
    <row r="26" spans="1:8">
      <c r="A26" s="105" t="s">
        <v>29</v>
      </c>
      <c r="B26" s="106"/>
      <c r="C26" s="106"/>
      <c r="D26" s="28" t="s">
        <v>16</v>
      </c>
      <c r="E26" s="28">
        <v>10000</v>
      </c>
      <c r="F26" s="12">
        <v>46</v>
      </c>
      <c r="G26" s="15">
        <f>PRODUCT(E26:F26)</f>
        <v>460000</v>
      </c>
    </row>
    <row r="27" spans="1:8">
      <c r="A27" s="105" t="s">
        <v>30</v>
      </c>
      <c r="B27" s="106"/>
      <c r="C27" s="106"/>
      <c r="D27" s="28" t="s">
        <v>19</v>
      </c>
      <c r="E27" s="28">
        <v>34</v>
      </c>
      <c r="F27" s="12">
        <v>32.4</v>
      </c>
      <c r="G27" s="15">
        <f t="shared" si="0"/>
        <v>1101.5999999999999</v>
      </c>
    </row>
    <row r="28" spans="1:8">
      <c r="A28" s="105" t="s">
        <v>31</v>
      </c>
      <c r="B28" s="106"/>
      <c r="C28" s="106"/>
      <c r="D28" s="28" t="s">
        <v>15</v>
      </c>
      <c r="E28" s="28">
        <v>10000</v>
      </c>
      <c r="F28" s="12">
        <v>9.6300000000000008</v>
      </c>
      <c r="G28" s="15">
        <f t="shared" si="0"/>
        <v>96300.000000000015</v>
      </c>
    </row>
    <row r="29" spans="1:8">
      <c r="A29" s="105" t="s">
        <v>32</v>
      </c>
      <c r="B29" s="106"/>
      <c r="C29" s="106"/>
      <c r="D29" s="28" t="s">
        <v>15</v>
      </c>
      <c r="E29" s="28">
        <v>10000</v>
      </c>
      <c r="F29" s="12">
        <v>6</v>
      </c>
      <c r="G29" s="15">
        <f t="shared" si="0"/>
        <v>60000</v>
      </c>
    </row>
    <row r="30" spans="1:8">
      <c r="A30" s="105" t="s">
        <v>33</v>
      </c>
      <c r="B30" s="106"/>
      <c r="C30" s="106"/>
      <c r="D30" s="28" t="s">
        <v>11</v>
      </c>
      <c r="E30" s="28">
        <v>40</v>
      </c>
      <c r="F30" s="12">
        <v>38.1</v>
      </c>
      <c r="G30" s="15">
        <f t="shared" si="0"/>
        <v>1524</v>
      </c>
    </row>
    <row r="31" spans="1:8">
      <c r="A31" s="105" t="s">
        <v>34</v>
      </c>
      <c r="B31" s="106"/>
      <c r="C31" s="106"/>
      <c r="D31" s="28" t="s">
        <v>10</v>
      </c>
      <c r="E31" s="28">
        <v>30</v>
      </c>
      <c r="F31" s="12">
        <v>90</v>
      </c>
      <c r="G31" s="15">
        <f t="shared" si="0"/>
        <v>2700</v>
      </c>
    </row>
    <row r="32" spans="1:8">
      <c r="A32" s="35" t="s">
        <v>20</v>
      </c>
      <c r="B32" s="36"/>
      <c r="C32" s="37"/>
      <c r="D32" s="28" t="s">
        <v>21</v>
      </c>
      <c r="E32" s="28"/>
      <c r="F32" s="12"/>
      <c r="G32" s="15">
        <v>10000</v>
      </c>
    </row>
    <row r="33" spans="1:8">
      <c r="A33" s="105" t="s">
        <v>26</v>
      </c>
      <c r="B33" s="106"/>
      <c r="C33" s="106"/>
      <c r="D33" s="28" t="s">
        <v>17</v>
      </c>
      <c r="E33" s="28">
        <v>10000</v>
      </c>
      <c r="F33" s="12">
        <v>80</v>
      </c>
      <c r="G33" s="15">
        <f>PRODUCT(E33:F33)</f>
        <v>800000</v>
      </c>
    </row>
    <row r="34" spans="1:8">
      <c r="A34" s="104" t="s">
        <v>27</v>
      </c>
      <c r="B34" s="102"/>
      <c r="C34" s="103"/>
      <c r="D34" s="28"/>
      <c r="E34" s="28">
        <v>10000</v>
      </c>
      <c r="F34" s="12">
        <v>10</v>
      </c>
      <c r="G34" s="15">
        <f>PRODUCT(E34:F34)</f>
        <v>100000</v>
      </c>
    </row>
    <row r="35" spans="1:8">
      <c r="A35" s="105" t="s">
        <v>35</v>
      </c>
      <c r="B35" s="106"/>
      <c r="C35" s="106"/>
      <c r="D35" s="28" t="s">
        <v>18</v>
      </c>
      <c r="E35" s="28">
        <v>10000</v>
      </c>
      <c r="F35" s="12">
        <v>15</v>
      </c>
      <c r="G35" s="15">
        <f>PRODUCT(E35:F35)</f>
        <v>150000</v>
      </c>
    </row>
    <row r="36" spans="1:8" ht="19.5" thickBot="1">
      <c r="A36" s="99" t="s">
        <v>38</v>
      </c>
      <c r="B36" s="100"/>
      <c r="C36" s="100"/>
      <c r="D36" s="16"/>
      <c r="E36" s="16"/>
      <c r="F36" s="17"/>
      <c r="G36" s="11">
        <f>SUM(G25:G35)</f>
        <v>1825625.6</v>
      </c>
    </row>
    <row r="39" spans="1:8" ht="16.5" thickBot="1">
      <c r="A39" s="108" t="s">
        <v>37</v>
      </c>
      <c r="B39" s="109"/>
      <c r="C39" s="109"/>
      <c r="D39" s="109"/>
      <c r="E39" s="26"/>
      <c r="F39" s="27"/>
      <c r="G39" s="27"/>
    </row>
    <row r="40" spans="1:8" s="2" customFormat="1" ht="15.75">
      <c r="A40" s="110" t="s">
        <v>40</v>
      </c>
      <c r="B40" s="94"/>
      <c r="C40" s="94"/>
      <c r="D40" s="94"/>
      <c r="E40" s="32" t="s">
        <v>7</v>
      </c>
      <c r="F40" s="32" t="s">
        <v>13</v>
      </c>
      <c r="G40" s="8" t="s">
        <v>12</v>
      </c>
      <c r="H40" s="6"/>
    </row>
    <row r="41" spans="1:8" ht="15.75">
      <c r="A41" s="105" t="s">
        <v>41</v>
      </c>
      <c r="B41" s="106"/>
      <c r="C41" s="106"/>
      <c r="D41" s="106"/>
      <c r="E41" s="30">
        <v>1100</v>
      </c>
      <c r="F41" s="12">
        <v>35</v>
      </c>
      <c r="G41" s="15">
        <f>PRODUCT(E41:F41)</f>
        <v>38500</v>
      </c>
    </row>
    <row r="42" spans="1:8">
      <c r="A42" s="105" t="s">
        <v>42</v>
      </c>
      <c r="B42" s="106"/>
      <c r="C42" s="106"/>
      <c r="D42" s="106"/>
      <c r="E42" s="28">
        <v>26</v>
      </c>
      <c r="F42" s="12">
        <v>5000</v>
      </c>
      <c r="G42" s="15">
        <f>PRODUCT(E42*F42)</f>
        <v>130000</v>
      </c>
    </row>
    <row r="43" spans="1:8">
      <c r="A43" s="105" t="s">
        <v>43</v>
      </c>
      <c r="B43" s="106"/>
      <c r="C43" s="106"/>
      <c r="D43" s="106"/>
      <c r="E43" s="28">
        <v>170</v>
      </c>
      <c r="F43" s="12">
        <v>3000</v>
      </c>
      <c r="G43" s="15">
        <f>PRODUCT(E43:F43)</f>
        <v>510000</v>
      </c>
    </row>
    <row r="44" spans="1:8" s="33" customFormat="1" ht="19.5" thickBot="1">
      <c r="A44" s="99" t="s">
        <v>38</v>
      </c>
      <c r="B44" s="100"/>
      <c r="C44" s="100"/>
      <c r="D44" s="100"/>
      <c r="E44" s="29"/>
      <c r="F44" s="18"/>
      <c r="G44" s="11">
        <f>SUM(G41:G43)</f>
        <v>678500</v>
      </c>
      <c r="H44" s="5"/>
    </row>
    <row r="45" spans="1:8" s="33" customFormat="1" ht="18.75">
      <c r="F45" s="5"/>
      <c r="G45" s="5"/>
      <c r="H45" s="5"/>
    </row>
    <row r="46" spans="1:8" s="33" customFormat="1" ht="18.75">
      <c r="A46" s="114" t="s">
        <v>44</v>
      </c>
      <c r="B46" s="115"/>
      <c r="C46" s="115"/>
      <c r="D46" s="115"/>
      <c r="F46" s="5"/>
      <c r="G46" s="5">
        <f>SUM(H20+G36+G44)</f>
        <v>3735325.6</v>
      </c>
      <c r="H46" s="5"/>
    </row>
    <row r="47" spans="1:8" s="33" customFormat="1" ht="19.5" thickBot="1">
      <c r="A47" s="114" t="s">
        <v>58</v>
      </c>
      <c r="B47" s="115"/>
      <c r="C47" s="115"/>
      <c r="D47" s="115"/>
      <c r="F47" s="5"/>
      <c r="G47" s="5">
        <v>8000</v>
      </c>
      <c r="H47" s="5"/>
    </row>
    <row r="48" spans="1:8" s="3" customFormat="1" ht="21.75" thickBot="1">
      <c r="A48" s="111" t="s">
        <v>45</v>
      </c>
      <c r="B48" s="112"/>
      <c r="C48" s="112"/>
      <c r="D48" s="112"/>
      <c r="E48" s="34"/>
      <c r="F48" s="19"/>
      <c r="G48" s="20">
        <f>SUM(G46:G47)</f>
        <v>3743325.6</v>
      </c>
      <c r="H48" s="7"/>
    </row>
  </sheetData>
  <mergeCells count="38">
    <mergeCell ref="A48:D48"/>
    <mergeCell ref="A44:D44"/>
    <mergeCell ref="A2:D2"/>
    <mergeCell ref="A46:D46"/>
    <mergeCell ref="A47:D47"/>
    <mergeCell ref="A29:C29"/>
    <mergeCell ref="A30:C30"/>
    <mergeCell ref="A31:C31"/>
    <mergeCell ref="A28:C28"/>
    <mergeCell ref="A9:C9"/>
    <mergeCell ref="A12:C12"/>
    <mergeCell ref="A13:C13"/>
    <mergeCell ref="A15:C15"/>
    <mergeCell ref="A16:C16"/>
    <mergeCell ref="A33:C33"/>
    <mergeCell ref="A34:C34"/>
    <mergeCell ref="A27:C27"/>
    <mergeCell ref="A24:C24"/>
    <mergeCell ref="A25:C25"/>
    <mergeCell ref="A26:C26"/>
    <mergeCell ref="A36:C36"/>
    <mergeCell ref="A42:D42"/>
    <mergeCell ref="A43:D43"/>
    <mergeCell ref="A35:C35"/>
    <mergeCell ref="A39:D39"/>
    <mergeCell ref="A40:D40"/>
    <mergeCell ref="A41:D41"/>
    <mergeCell ref="A3:C3"/>
    <mergeCell ref="A5:C5"/>
    <mergeCell ref="A6:C6"/>
    <mergeCell ref="A8:C8"/>
    <mergeCell ref="A20:C20"/>
    <mergeCell ref="A17:C17"/>
    <mergeCell ref="A18:C18"/>
    <mergeCell ref="A19:C19"/>
    <mergeCell ref="A7:C7"/>
    <mergeCell ref="A4:C4"/>
    <mergeCell ref="A14:C14"/>
  </mergeCells>
  <phoneticPr fontId="0" type="noConversion"/>
  <pageMargins left="0.75" right="0.75" top="1" bottom="1" header="0.5" footer="0.5"/>
  <pageSetup paperSize="9" scale="70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9"/>
  <sheetViews>
    <sheetView tabSelected="1" topLeftCell="A19" workbookViewId="0">
      <selection activeCell="A35" sqref="A35:XFD35"/>
    </sheetView>
  </sheetViews>
  <sheetFormatPr defaultColWidth="11.42578125" defaultRowHeight="15.75"/>
  <cols>
    <col min="1" max="2" width="11.42578125" style="72"/>
    <col min="3" max="3" width="40.42578125" style="72" customWidth="1"/>
    <col min="4" max="4" width="34.140625" style="72" customWidth="1"/>
    <col min="5" max="5" width="16.42578125" style="72" customWidth="1"/>
    <col min="6" max="6" width="23.5703125" style="73" customWidth="1"/>
    <col min="7" max="7" width="26.28515625" style="73" bestFit="1" customWidth="1"/>
    <col min="8" max="8" width="23.5703125" style="73" customWidth="1"/>
  </cols>
  <sheetData>
    <row r="2" spans="1:8" s="2" customFormat="1" ht="16.5" thickBot="1">
      <c r="A2" s="118" t="s">
        <v>46</v>
      </c>
      <c r="B2" s="118"/>
      <c r="C2" s="118"/>
      <c r="D2" s="118"/>
      <c r="E2" s="57"/>
      <c r="F2" s="58"/>
      <c r="G2" s="58"/>
      <c r="H2" s="58"/>
    </row>
    <row r="3" spans="1:8" s="2" customFormat="1">
      <c r="A3" s="119" t="s">
        <v>61</v>
      </c>
      <c r="B3" s="120"/>
      <c r="C3" s="120"/>
      <c r="D3" s="83" t="s">
        <v>69</v>
      </c>
      <c r="E3" s="57"/>
      <c r="F3" s="58"/>
      <c r="G3" s="58"/>
      <c r="H3" s="58"/>
    </row>
    <row r="4" spans="1:8" s="2" customFormat="1">
      <c r="A4" s="130" t="s">
        <v>59</v>
      </c>
      <c r="B4" s="131"/>
      <c r="C4" s="132"/>
      <c r="D4" s="54">
        <v>1</v>
      </c>
      <c r="E4" s="57"/>
      <c r="F4" s="58"/>
      <c r="G4" s="58"/>
      <c r="H4" s="58"/>
    </row>
    <row r="5" spans="1:8" s="2" customFormat="1">
      <c r="A5" s="136" t="s">
        <v>90</v>
      </c>
      <c r="B5" s="137"/>
      <c r="C5" s="138"/>
      <c r="D5" s="55">
        <v>20</v>
      </c>
      <c r="E5" s="57"/>
      <c r="F5" s="58"/>
      <c r="G5" s="58"/>
      <c r="H5" s="58"/>
    </row>
    <row r="6" spans="1:8" s="2" customFormat="1">
      <c r="A6" s="130" t="s">
        <v>62</v>
      </c>
      <c r="B6" s="131"/>
      <c r="C6" s="132"/>
      <c r="D6" s="55">
        <v>2050</v>
      </c>
      <c r="E6" s="57"/>
      <c r="F6" s="58"/>
      <c r="G6" s="58"/>
      <c r="H6" s="58"/>
    </row>
    <row r="7" spans="1:8" s="2" customFormat="1">
      <c r="A7" s="130" t="s">
        <v>70</v>
      </c>
      <c r="B7" s="131"/>
      <c r="C7" s="132"/>
      <c r="D7" s="55">
        <v>7</v>
      </c>
      <c r="E7" s="57"/>
      <c r="F7" s="58"/>
      <c r="G7" s="58"/>
      <c r="H7" s="58"/>
    </row>
    <row r="8" spans="1:8" s="2" customFormat="1">
      <c r="A8" s="136" t="s">
        <v>89</v>
      </c>
      <c r="B8" s="137"/>
      <c r="C8" s="138"/>
      <c r="D8" s="55">
        <v>2</v>
      </c>
      <c r="E8" s="57"/>
      <c r="F8" s="58"/>
      <c r="G8" s="58"/>
      <c r="H8" s="58"/>
    </row>
    <row r="9" spans="1:8" s="2" customFormat="1">
      <c r="A9" s="49" t="s">
        <v>60</v>
      </c>
      <c r="B9" s="50"/>
      <c r="C9" s="48"/>
      <c r="D9" s="55">
        <v>1</v>
      </c>
      <c r="E9" s="57"/>
      <c r="F9" s="58"/>
      <c r="G9" s="58"/>
      <c r="H9" s="58"/>
    </row>
    <row r="10" spans="1:8" s="2" customFormat="1">
      <c r="A10" s="130" t="s">
        <v>63</v>
      </c>
      <c r="B10" s="131"/>
      <c r="C10" s="132"/>
      <c r="D10" s="55">
        <v>1</v>
      </c>
      <c r="E10" s="57"/>
      <c r="F10" s="58"/>
      <c r="G10" s="58"/>
      <c r="H10" s="58"/>
    </row>
    <row r="11" spans="1:8" s="2" customFormat="1">
      <c r="A11" s="136" t="s">
        <v>64</v>
      </c>
      <c r="B11" s="137"/>
      <c r="C11" s="138"/>
      <c r="D11" s="55">
        <v>1</v>
      </c>
      <c r="E11" s="57"/>
      <c r="F11" s="58"/>
      <c r="G11" s="58"/>
      <c r="H11" s="58"/>
    </row>
    <row r="12" spans="1:8" s="2" customFormat="1" ht="16.5" thickBot="1">
      <c r="A12" s="51" t="s">
        <v>65</v>
      </c>
      <c r="B12" s="52"/>
      <c r="C12" s="53"/>
      <c r="D12" s="56">
        <v>5</v>
      </c>
      <c r="E12" s="57"/>
      <c r="F12" s="58"/>
      <c r="G12" s="58"/>
      <c r="H12" s="58"/>
    </row>
    <row r="14" spans="1:8" ht="16.5" thickBot="1">
      <c r="A14" s="129" t="s">
        <v>39</v>
      </c>
      <c r="B14" s="129"/>
      <c r="C14" s="129"/>
      <c r="D14" s="62"/>
      <c r="E14" s="62"/>
      <c r="F14" s="63"/>
      <c r="G14" s="63"/>
      <c r="H14" s="63"/>
    </row>
    <row r="15" spans="1:8" s="2" customFormat="1">
      <c r="A15" s="119" t="s">
        <v>66</v>
      </c>
      <c r="B15" s="120"/>
      <c r="C15" s="120"/>
      <c r="D15" s="84" t="s">
        <v>6</v>
      </c>
      <c r="E15" s="84" t="s">
        <v>67</v>
      </c>
      <c r="F15" s="85" t="s">
        <v>57</v>
      </c>
      <c r="G15" s="85" t="s">
        <v>73</v>
      </c>
      <c r="H15" s="86" t="s">
        <v>68</v>
      </c>
    </row>
    <row r="16" spans="1:8">
      <c r="A16" s="123" t="s">
        <v>22</v>
      </c>
      <c r="B16" s="124"/>
      <c r="C16" s="124"/>
      <c r="D16" s="66" t="s">
        <v>92</v>
      </c>
      <c r="E16" s="66">
        <v>7</v>
      </c>
      <c r="F16" s="67">
        <v>1300</v>
      </c>
      <c r="G16" s="64">
        <v>40</v>
      </c>
      <c r="H16" s="91">
        <f>PRODUCT(F16*G16*E16)</f>
        <v>364000</v>
      </c>
    </row>
    <row r="17" spans="1:8">
      <c r="A17" s="133" t="s">
        <v>71</v>
      </c>
      <c r="B17" s="134"/>
      <c r="C17" s="135"/>
      <c r="D17" s="66"/>
      <c r="E17" s="66"/>
      <c r="F17" s="67">
        <v>30000</v>
      </c>
      <c r="G17" s="64">
        <v>360</v>
      </c>
      <c r="H17" s="65">
        <f>PRODUCT(F17*12)</f>
        <v>360000</v>
      </c>
    </row>
    <row r="18" spans="1:8">
      <c r="A18" s="123" t="s">
        <v>74</v>
      </c>
      <c r="B18" s="124"/>
      <c r="C18" s="124"/>
      <c r="D18" s="66" t="s">
        <v>93</v>
      </c>
      <c r="E18" s="66">
        <v>2</v>
      </c>
      <c r="F18" s="67">
        <v>1300</v>
      </c>
      <c r="G18" s="64">
        <v>12</v>
      </c>
      <c r="H18" s="65">
        <f>PRODUCT(E18*F18*12)</f>
        <v>31200</v>
      </c>
    </row>
    <row r="19" spans="1:8">
      <c r="A19" s="125" t="s">
        <v>72</v>
      </c>
      <c r="B19" s="126"/>
      <c r="C19" s="127"/>
      <c r="D19" s="66"/>
      <c r="E19" s="66"/>
      <c r="F19" s="67">
        <v>454.18</v>
      </c>
      <c r="G19" s="64">
        <v>40</v>
      </c>
      <c r="H19" s="65">
        <v>18167</v>
      </c>
    </row>
    <row r="20" spans="1:8">
      <c r="A20" s="128" t="s">
        <v>75</v>
      </c>
      <c r="B20" s="126"/>
      <c r="C20" s="127"/>
      <c r="D20" s="68" t="s">
        <v>94</v>
      </c>
      <c r="E20" s="66"/>
      <c r="F20" s="67">
        <v>16666.669999999998</v>
      </c>
      <c r="G20" s="64">
        <v>360</v>
      </c>
      <c r="H20" s="65">
        <v>200000</v>
      </c>
    </row>
    <row r="21" spans="1:8" ht="16.5" thickBot="1">
      <c r="A21" s="121" t="s">
        <v>38</v>
      </c>
      <c r="B21" s="122"/>
      <c r="C21" s="122"/>
      <c r="D21" s="69"/>
      <c r="E21" s="69"/>
      <c r="F21" s="70"/>
      <c r="G21" s="70"/>
      <c r="H21" s="71">
        <f>SUM(H16:H20)</f>
        <v>973367</v>
      </c>
    </row>
    <row r="24" spans="1:8" ht="16.5" thickBot="1">
      <c r="A24" s="59" t="s">
        <v>36</v>
      </c>
      <c r="B24" s="74"/>
      <c r="C24" s="74"/>
      <c r="D24" s="74"/>
      <c r="E24" s="74"/>
      <c r="F24" s="75"/>
      <c r="G24" s="75"/>
    </row>
    <row r="25" spans="1:8">
      <c r="A25" s="119" t="s">
        <v>66</v>
      </c>
      <c r="B25" s="120"/>
      <c r="C25" s="120"/>
      <c r="D25" s="84" t="s">
        <v>6</v>
      </c>
      <c r="E25" s="84" t="s">
        <v>76</v>
      </c>
      <c r="F25" s="85" t="s">
        <v>77</v>
      </c>
      <c r="G25" s="86" t="s">
        <v>78</v>
      </c>
    </row>
    <row r="26" spans="1:8">
      <c r="A26" s="139" t="s">
        <v>28</v>
      </c>
      <c r="B26" s="140"/>
      <c r="C26" s="140"/>
      <c r="D26" s="66" t="s">
        <v>15</v>
      </c>
      <c r="E26" s="66">
        <v>2460</v>
      </c>
      <c r="F26" s="67">
        <v>16.399999999999999</v>
      </c>
      <c r="G26" s="65">
        <f t="shared" ref="G26:G32" si="0">PRODUCT(E26:F26)</f>
        <v>40344</v>
      </c>
    </row>
    <row r="27" spans="1:8">
      <c r="A27" s="139" t="s">
        <v>29</v>
      </c>
      <c r="B27" s="140"/>
      <c r="C27" s="140"/>
      <c r="D27" s="66" t="s">
        <v>16</v>
      </c>
      <c r="E27" s="66">
        <v>2460</v>
      </c>
      <c r="F27" s="67">
        <v>46</v>
      </c>
      <c r="G27" s="65">
        <f>PRODUCT(E27:F27)</f>
        <v>113160</v>
      </c>
    </row>
    <row r="28" spans="1:8">
      <c r="A28" s="139" t="s">
        <v>80</v>
      </c>
      <c r="B28" s="140"/>
      <c r="C28" s="140"/>
      <c r="D28" s="66" t="s">
        <v>79</v>
      </c>
      <c r="E28" s="66">
        <v>462</v>
      </c>
      <c r="F28" s="67">
        <v>170</v>
      </c>
      <c r="G28" s="65">
        <f t="shared" si="0"/>
        <v>78540</v>
      </c>
    </row>
    <row r="29" spans="1:8">
      <c r="A29" s="139" t="s">
        <v>31</v>
      </c>
      <c r="B29" s="140"/>
      <c r="C29" s="140"/>
      <c r="D29" s="66" t="s">
        <v>15</v>
      </c>
      <c r="E29" s="66">
        <v>2460</v>
      </c>
      <c r="F29" s="67">
        <v>25.6</v>
      </c>
      <c r="G29" s="65">
        <f t="shared" si="0"/>
        <v>62976</v>
      </c>
    </row>
    <row r="30" spans="1:8">
      <c r="A30" s="139" t="s">
        <v>91</v>
      </c>
      <c r="B30" s="140"/>
      <c r="C30" s="140"/>
      <c r="D30" s="66" t="s">
        <v>15</v>
      </c>
      <c r="E30" s="66">
        <v>2460</v>
      </c>
      <c r="F30" s="67">
        <v>6.5</v>
      </c>
      <c r="G30" s="65">
        <f t="shared" si="0"/>
        <v>15990</v>
      </c>
    </row>
    <row r="31" spans="1:8">
      <c r="A31" s="139" t="s">
        <v>33</v>
      </c>
      <c r="B31" s="140"/>
      <c r="C31" s="140"/>
      <c r="D31" s="66" t="s">
        <v>11</v>
      </c>
      <c r="E31" s="66">
        <v>82</v>
      </c>
      <c r="F31" s="67">
        <v>39</v>
      </c>
      <c r="G31" s="65">
        <f t="shared" si="0"/>
        <v>3198</v>
      </c>
    </row>
    <row r="32" spans="1:8">
      <c r="A32" s="139" t="s">
        <v>34</v>
      </c>
      <c r="B32" s="140"/>
      <c r="C32" s="140"/>
      <c r="D32" s="66" t="s">
        <v>10</v>
      </c>
      <c r="E32" s="66">
        <v>30</v>
      </c>
      <c r="F32" s="67">
        <v>90</v>
      </c>
      <c r="G32" s="65">
        <f t="shared" si="0"/>
        <v>2700</v>
      </c>
    </row>
    <row r="33" spans="1:8">
      <c r="A33" s="76" t="s">
        <v>20</v>
      </c>
      <c r="B33" s="60"/>
      <c r="C33" s="61"/>
      <c r="D33" s="66" t="s">
        <v>21</v>
      </c>
      <c r="E33" s="66"/>
      <c r="F33" s="67"/>
      <c r="G33" s="65">
        <v>11025</v>
      </c>
    </row>
    <row r="34" spans="1:8">
      <c r="A34" s="139" t="s">
        <v>26</v>
      </c>
      <c r="B34" s="140"/>
      <c r="C34" s="140"/>
      <c r="D34" s="66" t="s">
        <v>17</v>
      </c>
      <c r="E34" s="66">
        <v>2460</v>
      </c>
      <c r="F34" s="67">
        <v>70</v>
      </c>
      <c r="G34" s="65">
        <f>PRODUCT(E34:F34)</f>
        <v>172200</v>
      </c>
    </row>
    <row r="35" spans="1:8">
      <c r="A35" s="139" t="s">
        <v>35</v>
      </c>
      <c r="B35" s="140"/>
      <c r="C35" s="140"/>
      <c r="D35" s="66" t="s">
        <v>18</v>
      </c>
      <c r="E35" s="66">
        <v>2460</v>
      </c>
      <c r="F35" s="67">
        <v>25</v>
      </c>
      <c r="G35" s="65">
        <f>PRODUCT(E35:F35)</f>
        <v>61500</v>
      </c>
    </row>
    <row r="36" spans="1:8" ht="16.5" thickBot="1">
      <c r="A36" s="121" t="s">
        <v>38</v>
      </c>
      <c r="B36" s="122"/>
      <c r="C36" s="122"/>
      <c r="D36" s="69"/>
      <c r="E36" s="69"/>
      <c r="F36" s="70"/>
      <c r="G36" s="71">
        <f>SUM(G25:G35)</f>
        <v>561633</v>
      </c>
    </row>
    <row r="39" spans="1:8" ht="16.5" thickBot="1">
      <c r="A39" s="146" t="s">
        <v>88</v>
      </c>
      <c r="B39" s="146"/>
      <c r="C39" s="146"/>
      <c r="D39" s="146"/>
      <c r="E39" s="77"/>
      <c r="F39" s="78"/>
      <c r="G39" s="78"/>
    </row>
    <row r="40" spans="1:8" s="2" customFormat="1">
      <c r="A40" s="119" t="s">
        <v>66</v>
      </c>
      <c r="B40" s="120"/>
      <c r="C40" s="120"/>
      <c r="D40" s="120"/>
      <c r="E40" s="84" t="s">
        <v>81</v>
      </c>
      <c r="F40" s="84" t="s">
        <v>82</v>
      </c>
      <c r="G40" s="83" t="s">
        <v>68</v>
      </c>
      <c r="H40" s="58"/>
    </row>
    <row r="41" spans="1:8">
      <c r="A41" s="139" t="s">
        <v>41</v>
      </c>
      <c r="B41" s="140"/>
      <c r="C41" s="140"/>
      <c r="D41" s="140"/>
      <c r="E41" s="47">
        <v>40</v>
      </c>
      <c r="F41" s="67">
        <v>50</v>
      </c>
      <c r="G41" s="65">
        <f>PRODUCT(E41:F41)</f>
        <v>2000</v>
      </c>
    </row>
    <row r="42" spans="1:8">
      <c r="A42" s="139" t="s">
        <v>84</v>
      </c>
      <c r="B42" s="140"/>
      <c r="C42" s="140"/>
      <c r="D42" s="140"/>
      <c r="E42" s="66">
        <v>3</v>
      </c>
      <c r="F42" s="67">
        <v>5000</v>
      </c>
      <c r="G42" s="65">
        <f>PRODUCT(E42*F42)</f>
        <v>15000</v>
      </c>
    </row>
    <row r="43" spans="1:8">
      <c r="A43" s="142" t="s">
        <v>83</v>
      </c>
      <c r="B43" s="143"/>
      <c r="C43" s="143"/>
      <c r="D43" s="144"/>
      <c r="E43" s="66">
        <v>2</v>
      </c>
      <c r="F43" s="67">
        <v>4000</v>
      </c>
      <c r="G43" s="65">
        <f>PRODUCT(E43*F43)</f>
        <v>8000</v>
      </c>
    </row>
    <row r="44" spans="1:8">
      <c r="A44" s="147" t="s">
        <v>43</v>
      </c>
      <c r="B44" s="148"/>
      <c r="C44" s="148"/>
      <c r="D44" s="149"/>
      <c r="E44" s="66">
        <v>40</v>
      </c>
      <c r="F44" s="67">
        <v>1000</v>
      </c>
      <c r="G44" s="65">
        <f>PRODUCT(E44:F44)</f>
        <v>40000</v>
      </c>
    </row>
    <row r="45" spans="1:8" s="33" customFormat="1" ht="19.5" thickBot="1">
      <c r="A45" s="121" t="s">
        <v>38</v>
      </c>
      <c r="B45" s="122"/>
      <c r="C45" s="122"/>
      <c r="D45" s="122"/>
      <c r="E45" s="79"/>
      <c r="F45" s="80"/>
      <c r="G45" s="71">
        <f>SUM(G41:G44)</f>
        <v>65000</v>
      </c>
      <c r="H45" s="81"/>
    </row>
    <row r="46" spans="1:8" s="33" customFormat="1" ht="18.75">
      <c r="A46" s="82"/>
      <c r="B46" s="82"/>
      <c r="C46" s="82"/>
      <c r="D46" s="82"/>
      <c r="E46" s="82"/>
      <c r="F46" s="81"/>
      <c r="G46" s="81"/>
      <c r="H46" s="81"/>
    </row>
    <row r="47" spans="1:8" s="33" customFormat="1" ht="18.75">
      <c r="A47" s="145" t="s">
        <v>86</v>
      </c>
      <c r="B47" s="145"/>
      <c r="C47" s="145"/>
      <c r="D47" s="145"/>
      <c r="E47" s="87"/>
      <c r="F47" s="88"/>
      <c r="G47" s="88">
        <f>SUM(H21+G36+G45)</f>
        <v>1600000</v>
      </c>
      <c r="H47" s="81"/>
    </row>
    <row r="48" spans="1:8" s="33" customFormat="1" ht="18.75">
      <c r="A48" s="145" t="s">
        <v>85</v>
      </c>
      <c r="B48" s="145"/>
      <c r="C48" s="145"/>
      <c r="D48" s="145"/>
      <c r="E48" s="87"/>
      <c r="F48" s="88"/>
      <c r="G48" s="92">
        <v>400000</v>
      </c>
      <c r="H48" s="81"/>
    </row>
    <row r="49" spans="1:8" s="3" customFormat="1" ht="21">
      <c r="A49" s="141" t="s">
        <v>87</v>
      </c>
      <c r="B49" s="141"/>
      <c r="C49" s="141"/>
      <c r="D49" s="141"/>
      <c r="E49" s="89"/>
      <c r="F49" s="90"/>
      <c r="G49" s="90">
        <f>SUM(G47:G48)</f>
        <v>2000000</v>
      </c>
      <c r="H49" s="81"/>
    </row>
  </sheetData>
  <mergeCells count="38">
    <mergeCell ref="A4:C4"/>
    <mergeCell ref="A6:C6"/>
    <mergeCell ref="A10:C10"/>
    <mergeCell ref="A11:C11"/>
    <mergeCell ref="A45:D45"/>
    <mergeCell ref="A28:C28"/>
    <mergeCell ref="A29:C29"/>
    <mergeCell ref="A30:C30"/>
    <mergeCell ref="A32:C32"/>
    <mergeCell ref="A49:D49"/>
    <mergeCell ref="A21:C21"/>
    <mergeCell ref="A31:C31"/>
    <mergeCell ref="A43:D43"/>
    <mergeCell ref="A34:C34"/>
    <mergeCell ref="A47:D47"/>
    <mergeCell ref="A48:D48"/>
    <mergeCell ref="A39:D39"/>
    <mergeCell ref="A40:D40"/>
    <mergeCell ref="A41:D41"/>
    <mergeCell ref="A42:D42"/>
    <mergeCell ref="A44:D44"/>
    <mergeCell ref="A26:C26"/>
    <mergeCell ref="A27:C27"/>
    <mergeCell ref="A2:D2"/>
    <mergeCell ref="A3:C3"/>
    <mergeCell ref="A36:C36"/>
    <mergeCell ref="A18:C18"/>
    <mergeCell ref="A19:C19"/>
    <mergeCell ref="A20:C20"/>
    <mergeCell ref="A14:C14"/>
    <mergeCell ref="A15:C15"/>
    <mergeCell ref="A16:C16"/>
    <mergeCell ref="A7:C7"/>
    <mergeCell ref="A17:C17"/>
    <mergeCell ref="A5:C5"/>
    <mergeCell ref="A8:C8"/>
    <mergeCell ref="A35:C35"/>
    <mergeCell ref="A25:C2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H1"/>
  <sheetViews>
    <sheetView topLeftCell="A8" workbookViewId="0">
      <selection activeCell="A8" sqref="A1:XFD1048576"/>
    </sheetView>
  </sheetViews>
  <sheetFormatPr defaultColWidth="11.42578125" defaultRowHeight="12.75"/>
  <cols>
    <col min="6" max="8" width="11.42578125" style="4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базовий </vt:lpstr>
      <vt:lpstr>2 основний</vt:lpstr>
      <vt:lpstr>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Самофал</dc:creator>
  <cp:lastModifiedBy>Пользователь</cp:lastModifiedBy>
  <cp:lastPrinted>2018-05-31T17:41:05Z</cp:lastPrinted>
  <dcterms:created xsi:type="dcterms:W3CDTF">2013-04-09T15:38:47Z</dcterms:created>
  <dcterms:modified xsi:type="dcterms:W3CDTF">2018-06-04T14:04:03Z</dcterms:modified>
</cp:coreProperties>
</file>